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VITEZ\___KOMITENTI I DRUGI\TINTL\PRORAČUN ZA 2025\"/>
    </mc:Choice>
  </mc:AlternateContent>
  <bookViews>
    <workbookView xWindow="0" yWindow="0" windowWidth="2370" windowHeight="0" firstSheet="4" activeTab="7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obrazloženje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3" l="1"/>
  <c r="E15" i="7" l="1"/>
  <c r="F15" i="7"/>
  <c r="I15" i="7"/>
  <c r="H15" i="7"/>
  <c r="G15" i="7"/>
  <c r="I23" i="7"/>
  <c r="H23" i="7"/>
  <c r="G23" i="7"/>
  <c r="E23" i="7"/>
  <c r="F23" i="7"/>
  <c r="H30" i="3" l="1"/>
  <c r="G30" i="3"/>
  <c r="F30" i="3"/>
  <c r="D30" i="3"/>
  <c r="E30" i="3"/>
  <c r="I11" i="7" l="1"/>
  <c r="H27" i="7" l="1"/>
  <c r="C19" i="8"/>
  <c r="C32" i="8" s="1"/>
  <c r="I26" i="7" l="1"/>
  <c r="H26" i="7"/>
  <c r="G26" i="7"/>
  <c r="F26" i="7"/>
  <c r="E26" i="7"/>
  <c r="I18" i="7"/>
  <c r="H18" i="7"/>
  <c r="G18" i="7"/>
  <c r="F18" i="7"/>
  <c r="E18" i="7"/>
  <c r="I10" i="7"/>
  <c r="H10" i="7"/>
  <c r="G10" i="7"/>
  <c r="F10" i="7"/>
  <c r="E10" i="7"/>
  <c r="C27" i="8"/>
  <c r="F12" i="8"/>
  <c r="F27" i="8" s="1"/>
  <c r="E12" i="8"/>
  <c r="E27" i="8" s="1"/>
  <c r="F14" i="8"/>
  <c r="F30" i="8" s="1"/>
  <c r="E14" i="8"/>
  <c r="E30" i="8" s="1"/>
  <c r="F19" i="8"/>
  <c r="F32" i="8" s="1"/>
  <c r="E19" i="8"/>
  <c r="E32" i="8" s="1"/>
  <c r="D19" i="8"/>
  <c r="D32" i="8" s="1"/>
  <c r="D14" i="8"/>
  <c r="D12" i="8"/>
  <c r="D27" i="8" s="1"/>
  <c r="C14" i="8"/>
  <c r="C30" i="8" s="1"/>
  <c r="C12" i="8"/>
  <c r="B19" i="8"/>
  <c r="B32" i="8" s="1"/>
  <c r="B14" i="8"/>
  <c r="B12" i="8"/>
  <c r="B27" i="8" s="1"/>
  <c r="I27" i="7" l="1"/>
  <c r="I19" i="7"/>
  <c r="H19" i="7"/>
  <c r="H11" i="7"/>
  <c r="G27" i="7"/>
  <c r="G19" i="7"/>
  <c r="G11" i="7"/>
  <c r="F27" i="7"/>
  <c r="F19" i="7"/>
  <c r="F11" i="7"/>
  <c r="E27" i="7"/>
  <c r="E19" i="7"/>
  <c r="E11" i="7"/>
  <c r="H31" i="7" l="1"/>
  <c r="E31" i="7"/>
  <c r="E9" i="7" s="1"/>
  <c r="E8" i="7" s="1"/>
  <c r="F31" i="7"/>
  <c r="G31" i="7"/>
  <c r="I31" i="7"/>
  <c r="F31" i="8"/>
  <c r="F29" i="8"/>
  <c r="F26" i="8"/>
  <c r="E31" i="8"/>
  <c r="E29" i="8"/>
  <c r="E26" i="8"/>
  <c r="D31" i="8"/>
  <c r="D29" i="8"/>
  <c r="D26" i="8"/>
  <c r="C31" i="8"/>
  <c r="C29" i="8"/>
  <c r="C26" i="8"/>
  <c r="B31" i="8"/>
  <c r="B29" i="8"/>
  <c r="B26" i="8"/>
  <c r="F18" i="8"/>
  <c r="F16" i="8"/>
  <c r="F13" i="8"/>
  <c r="F11" i="8"/>
  <c r="E18" i="8"/>
  <c r="E16" i="8"/>
  <c r="E13" i="8"/>
  <c r="E11" i="8"/>
  <c r="D18" i="8"/>
  <c r="D16" i="8"/>
  <c r="D13" i="8"/>
  <c r="D11" i="8"/>
  <c r="C18" i="8"/>
  <c r="C16" i="8"/>
  <c r="C13" i="8"/>
  <c r="C11" i="8"/>
  <c r="B18" i="8"/>
  <c r="B16" i="8"/>
  <c r="B13" i="8"/>
  <c r="B11" i="8"/>
  <c r="J13" i="10"/>
  <c r="I13" i="10"/>
  <c r="I9" i="7" l="1"/>
  <c r="I8" i="7" s="1"/>
  <c r="H9" i="7"/>
  <c r="H8" i="7" s="1"/>
  <c r="G9" i="7"/>
  <c r="G8" i="7" s="1"/>
  <c r="F9" i="7"/>
  <c r="F8" i="7" s="1"/>
  <c r="D25" i="8"/>
  <c r="B10" i="8"/>
  <c r="C25" i="8"/>
  <c r="B25" i="8"/>
  <c r="F25" i="8"/>
  <c r="E25" i="8"/>
  <c r="F10" i="8"/>
  <c r="E10" i="8"/>
  <c r="D10" i="8"/>
  <c r="C10" i="8"/>
  <c r="G13" i="10"/>
  <c r="G10" i="10"/>
  <c r="J10" i="10"/>
  <c r="I10" i="10"/>
  <c r="H13" i="10"/>
  <c r="H10" i="10"/>
  <c r="F13" i="10"/>
  <c r="F10" i="10"/>
  <c r="D26" i="3"/>
  <c r="F12" i="10" s="1"/>
  <c r="H26" i="3"/>
  <c r="J12" i="10" s="1"/>
  <c r="G26" i="3"/>
  <c r="F26" i="3"/>
  <c r="F25" i="3" s="1"/>
  <c r="D12" i="5" s="1"/>
  <c r="D11" i="5" s="1"/>
  <c r="D10" i="5" s="1"/>
  <c r="E26" i="3"/>
  <c r="E25" i="3" s="1"/>
  <c r="C12" i="5" s="1"/>
  <c r="C11" i="5" s="1"/>
  <c r="C10" i="5" s="1"/>
  <c r="H11" i="3"/>
  <c r="J9" i="10" s="1"/>
  <c r="J8" i="10" s="1"/>
  <c r="G11" i="3"/>
  <c r="G10" i="3" s="1"/>
  <c r="F11" i="3"/>
  <c r="H9" i="10" s="1"/>
  <c r="E11" i="3"/>
  <c r="E10" i="3" s="1"/>
  <c r="D11" i="3"/>
  <c r="F9" i="10" s="1"/>
  <c r="H8" i="10" l="1"/>
  <c r="H7" i="7"/>
  <c r="H6" i="7" s="1"/>
  <c r="I7" i="7"/>
  <c r="I6" i="7" s="1"/>
  <c r="G7" i="7"/>
  <c r="G6" i="7" s="1"/>
  <c r="F7" i="7"/>
  <c r="F6" i="7" s="1"/>
  <c r="H25" i="3"/>
  <c r="I12" i="10"/>
  <c r="I11" i="10" s="1"/>
  <c r="J11" i="10"/>
  <c r="J14" i="10" s="1"/>
  <c r="G25" i="3"/>
  <c r="H10" i="3"/>
  <c r="I9" i="10"/>
  <c r="I8" i="10" s="1"/>
  <c r="G9" i="10"/>
  <c r="G8" i="10" s="1"/>
  <c r="D25" i="3"/>
  <c r="B12" i="5" s="1"/>
  <c r="B11" i="5" s="1"/>
  <c r="B10" i="5" s="1"/>
  <c r="D10" i="3"/>
  <c r="H12" i="10"/>
  <c r="H11" i="10" s="1"/>
  <c r="F10" i="3"/>
  <c r="G12" i="10"/>
  <c r="G11" i="10" s="1"/>
  <c r="I34" i="10"/>
  <c r="I37" i="10" s="1"/>
  <c r="J34" i="10" s="1"/>
  <c r="J37" i="10" s="1"/>
  <c r="J21" i="10"/>
  <c r="I21" i="10"/>
  <c r="H21" i="10"/>
  <c r="G21" i="10"/>
  <c r="F21" i="10"/>
  <c r="F11" i="10"/>
  <c r="F8" i="10"/>
  <c r="H14" i="10" l="1"/>
  <c r="H22" i="10" s="1"/>
  <c r="H28" i="10" s="1"/>
  <c r="H29" i="10" s="1"/>
  <c r="F12" i="5"/>
  <c r="F11" i="5" s="1"/>
  <c r="F10" i="5" s="1"/>
  <c r="H34" i="3"/>
  <c r="E12" i="5"/>
  <c r="E11" i="5" s="1"/>
  <c r="E10" i="5" s="1"/>
  <c r="G34" i="3"/>
  <c r="I14" i="10"/>
  <c r="I22" i="10" s="1"/>
  <c r="I28" i="10" s="1"/>
  <c r="I29" i="10" s="1"/>
  <c r="G14" i="10"/>
  <c r="G22" i="10" s="1"/>
  <c r="G28" i="10" s="1"/>
  <c r="G29" i="10" s="1"/>
  <c r="F14" i="10"/>
  <c r="F22" i="10" s="1"/>
  <c r="F28" i="10" s="1"/>
  <c r="F29" i="10" s="1"/>
  <c r="J22" i="10"/>
  <c r="J28" i="10" s="1"/>
  <c r="J29" i="10" s="1"/>
  <c r="E7" i="7"/>
  <c r="E6" i="7" s="1"/>
</calcChain>
</file>

<file path=xl/sharedStrings.xml><?xml version="1.0" encoding="utf-8"?>
<sst xmlns="http://schemas.openxmlformats.org/spreadsheetml/2006/main" count="263" uniqueCount="153">
  <si>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</si>
  <si>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</si>
  <si>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</si>
  <si>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</si>
  <si>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</si>
  <si>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</si>
  <si>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</si>
  <si>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</si>
  <si>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</si>
  <si>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</si>
  <si>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</si>
  <si>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</si>
  <si>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</si>
  <si>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</si>
  <si>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</si>
  <si>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</si>
  <si>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</si>
  <si>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</si>
  <si>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</si>
  <si>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</si>
  <si>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</si>
  <si>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</si>
  <si>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</si>
  <si>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</si>
  <si>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</si>
  <si>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</si>
  <si>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</si>
  <si>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</si>
  <si>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</si>
  <si>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</si>
  <si>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</si>
  <si>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</si>
  <si>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</si>
  <si>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</si>
  <si>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</si>
  <si>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</si>
  <si>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</si>
  <si>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</si>
  <si>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</si>
  <si>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</si>
  <si>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</si>
  <si>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</si>
  <si>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</si>
  <si>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</si>
  <si>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</si>
  <si>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</si>
  <si>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</si>
  <si>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</si>
  <si>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</si>
  <si>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</si>
  <si>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</si>
  <si>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</si>
  <si>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</si>
  <si>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</si>
  <si>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</si>
  <si>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</si>
  <si>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</si>
  <si>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</si>
  <si>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</si>
  <si>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</si>
  <si>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</si>
  <si>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</si>
  <si>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</si>
  <si>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</si>
  <si>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</si>
  <si>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</si>
  <si>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</si>
  <si>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</si>
  <si>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</si>
  <si>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</si>
  <si>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</si>
  <si>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ostali nespomenuti proihodi</t>
  </si>
  <si>
    <t>Prihodi od pruženih usluga</t>
  </si>
  <si>
    <t>kazne, upravne mjere i ostali prihodi</t>
  </si>
  <si>
    <t>financijski rashodi</t>
  </si>
  <si>
    <t xml:space="preserve">    31 Vlastiti prihodi</t>
  </si>
  <si>
    <t xml:space="preserve">  32 Ostale pomoći</t>
  </si>
  <si>
    <t>Financijski rashodi</t>
  </si>
  <si>
    <t>Izvor financiranja 11</t>
  </si>
  <si>
    <t>Opći prihodi i primici</t>
  </si>
  <si>
    <t>Izvor financiranja 31</t>
  </si>
  <si>
    <t>Vlastiti prihodi</t>
  </si>
  <si>
    <t>Izvor financiranja 52</t>
  </si>
  <si>
    <t>Ostale pomoći i darovnice</t>
  </si>
  <si>
    <t>UKUPNO:</t>
  </si>
  <si>
    <t>RAZDJEL 001</t>
  </si>
  <si>
    <t>Glava 00105</t>
  </si>
  <si>
    <t>PREDŠKOLSKI ODGOJ</t>
  </si>
  <si>
    <t>06 Usluga unapređenja razvoja zajednice</t>
  </si>
  <si>
    <t>062 Razvoj zajednice</t>
  </si>
  <si>
    <t xml:space="preserve"> RAZDJEL 003</t>
  </si>
  <si>
    <t>Jedinstveni upravni odjel</t>
  </si>
  <si>
    <t>GLAVA 00301</t>
  </si>
  <si>
    <t xml:space="preserve">Program </t>
  </si>
  <si>
    <t>Proračunski korisnik-Razvojna agencija TINTL</t>
  </si>
  <si>
    <t>Akt. A301222                    Izv  135</t>
  </si>
  <si>
    <t>Razvojna agencija TINTL     Funkcija:0620 Razvoj zajednice</t>
  </si>
  <si>
    <t>RAZVOJNA AGENCIJA TINTL, OIB:49697721991</t>
  </si>
  <si>
    <t>Tovarnik, A.G. Matoša 2</t>
  </si>
  <si>
    <t>uputama o sastavljanju financijskog plana.</t>
  </si>
  <si>
    <t>Ustanova Razvojna agencija TINTL proračunski je korisnik Općine Lovas, osnivači su općine Tovarnik, Tompojevci, Stari Jankovci, Lovas</t>
  </si>
  <si>
    <t>Razvojna agencija ima zadaću prvenstveno osmišljavati razvojne projekte za općine i grad osnivače, TINTL je otvoren</t>
  </si>
  <si>
    <t>i prema drugim naručiteljima usluga, pravnim i fizičkim osobama.</t>
  </si>
  <si>
    <t>I OPĆI DIO</t>
  </si>
  <si>
    <t xml:space="preserve">U Računu prihoda i rashoda planirani su prihodi i primici, iskazani po vrstama i izvorima financiranja i rashodi </t>
  </si>
  <si>
    <t>i izdaci po ekonomskoj klasifikaciji usklađenoj s Računskim planom proračuna.</t>
  </si>
  <si>
    <t>Rashodi i izdaci su iskazani prema ekonomskoj, funkcijskoj klasifikaciji i izvorima financiranja.</t>
  </si>
  <si>
    <t>1. PRIHODI I PRIMICI</t>
  </si>
  <si>
    <t>prihode poslovanja.</t>
  </si>
  <si>
    <t>Prihodi od pruženih usluga ( skupina 66 ) odnosi se prihode od korisnik usluga RA TINTL i planirani su u iznosu</t>
  </si>
  <si>
    <t>2. RASHODI I IZDACI</t>
  </si>
  <si>
    <t>2. POSEBNI DIO</t>
  </si>
  <si>
    <t>Posebni dio financijskog plana sadrži plan rashoda i izdataka raspoređenih u Program Razvojne agencije TINTL,</t>
  </si>
  <si>
    <t>na tekuće aktivnosti RA TINTL i funkcije Razvoj zajednice.</t>
  </si>
  <si>
    <t xml:space="preserve">PROGRAM 3013 Proračunski korisnik-Razvojna agencija TINTL </t>
  </si>
  <si>
    <t>Odgovorna osoba:___________________________</t>
  </si>
  <si>
    <t>Rashodi poslovanja planirani su kako slijedi:</t>
  </si>
  <si>
    <t>FINANCIJSKI PLAN RAZVOJNE AGENCIJE TINTL, Tovarnik, A.G. Matoša 2, OIB:49697721991 
ZA 2025. I PROJEKCIJA ZA 2026. I 2027. GODINU</t>
  </si>
  <si>
    <t>Izvršenje 2023.</t>
  </si>
  <si>
    <t>Plan 2024.</t>
  </si>
  <si>
    <t>Proračun za 2025.</t>
  </si>
  <si>
    <t>Projekcija proračuna
za 2027.</t>
  </si>
  <si>
    <t>OBRAZLOŽENJE UZ FINANCIJSKI PLAN ZA 2025. GODINU RAZVOJNE AGENCIJE TINTL</t>
  </si>
  <si>
    <t>Rashodi za nabavu neproizvedene dugotrajne imovine</t>
  </si>
  <si>
    <t xml:space="preserve">Financijski plan Trazvojne agencije TINTL za 2025. godinu sastavljen je sukladno Zakonu o proračunu, pravilnicima i propisima te  </t>
  </si>
  <si>
    <t xml:space="preserve">i grad Ilok. Općine Lovas, Tovarnik, Tompojevci, Stari Jankovci sufinanciraju  rad Razvojne agencije TINTL  sa po 20.000,00 eura na način </t>
  </si>
  <si>
    <t>Planiran prihodi iznose 105.237,62 eura.</t>
  </si>
  <si>
    <t>Planirani rashodi i izdaci proračuna za rashode poslovanja iznose 103.648,00 eura.</t>
  </si>
  <si>
    <t>Rashodi za nabavu nefinancijske imovine iznose4.500,00 eura..</t>
  </si>
  <si>
    <t xml:space="preserve">U financijskom planu za 2025. godinu planiran je manjak prihoda od 2.910,38 eura, sukladno planu uravnoteženja, što kada se pribroji  </t>
  </si>
  <si>
    <t>višak predhodnih razdoblja od 2.910,38 eura daje uravnotežen proračun.</t>
  </si>
  <si>
    <t>Razvojna agencija TINTL ne planira zaduživanje tijekom 2025. godine.</t>
  </si>
  <si>
    <t xml:space="preserve">Financijski plan RA TINTL za 2025.g. predlaže se u ukupnom iznosu od 105.237,62 eura i u ukupnom iznosu se odnose </t>
  </si>
  <si>
    <t>od  5.237,62 eura.</t>
  </si>
  <si>
    <t xml:space="preserve">Prihodi od pomoći od subjekata unutar općeg proračuna ( skupina 63 ) odnosi se na transfere uplaćenih sredstava u proračun </t>
  </si>
  <si>
    <t xml:space="preserve">da  Tovarnik, Tompojevci, Ilok  i Stari Jankovci svoj udio financiramnja uplaćuju u proračun Općine Lovas a Lovas ista proslijedi na račun TINTL-a. </t>
  </si>
  <si>
    <t>Općine Lovas od jedinica lokalne samouprave osnivaća i planirani su u iznosu 80.000,00 eura.</t>
  </si>
  <si>
    <t>Prihodi iz nadležnog proračuna ( skupina 67 )  odnose se na prihode iz nadležnog proračuna i planirani su u iznosu od 20.000,00 eura.</t>
  </si>
  <si>
    <t>Rashodi su planirani u ukupnom iznosu 108.148,00 eura i odnose se na rashode poslovanja u iznosu od 103.648,00 eura</t>
  </si>
  <si>
    <t>dok su rashodi za nabavu nefinancijske imovine planirani u iznosu od 4.500,00 eura.</t>
  </si>
  <si>
    <t>Rashodi za zaposlene (skupina 31) planirani su u iznosu od 89.421,24 eura.</t>
  </si>
  <si>
    <t>Materijalni rashodi (skupina 32 ) planirani su u iznosu od 13.888,76 eura</t>
  </si>
  <si>
    <t>Financijski rashodi (skupina 34 ) planirani su u iznosu od 338,00 eura.</t>
  </si>
  <si>
    <t>Rashodi za nabavu nefinancijske imovine planirani su kako slijedi:</t>
  </si>
  <si>
    <t>Rashodi za nabavu neproizvedene dugotrajne imovine (skupina 41) su planirani u iznosu 1.000,00 eura.</t>
  </si>
  <si>
    <t>Rashodi za nabavu proizvedene dugotrajne imovine (skupina 42) su planirani u iznosu 3.500,00 eura.</t>
  </si>
  <si>
    <t>Planirana sredstva su u iznosu od 108.148,00 eura.</t>
  </si>
  <si>
    <t xml:space="preserve">Opći prihodi i primici: Iz ovog izvora planirani su rashodi poslovanja 20.000,00 eura i to 9.421,24 eura rashodi za </t>
  </si>
  <si>
    <t xml:space="preserve">zaposlene, 9.240,76 eura materijalni rashodi, 338,00 eura financijski rashodi te 1000,00 eura rashodi mza nabavu neproizvedene </t>
  </si>
  <si>
    <t>dugotrajne imovine.</t>
  </si>
  <si>
    <t xml:space="preserve">Vlastiti prihodi: Iz ovog izvora planirani su Rashodi poslovanja 8.148,00 eura i to 4.648,00 eura materijalni rashodi </t>
  </si>
  <si>
    <t>te 3.500,00 eura rashodi za nabavu proizvedene dugotrajne imovine.</t>
  </si>
  <si>
    <t>Ostale pomoći i darovnice: Iz ovog izvora planirani su rashodi od 80.000,00 eura imu8 cijelosti se odnosw na Rashode za zaposlene.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</si>
</sst>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164" fontId="3" fillId="6" borderId="4" xfId="0" applyNumberFormat="1" applyFont="1" applyFill="1" applyBorder="1" applyAlignment="1">
      <alignment horizontal="right"/>
    </xf>
    <xf numFmtId="164" fontId="3" fillId="6" borderId="3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4" fontId="9" fillId="4" borderId="1" xfId="0" quotePrefix="1" applyNumberFormat="1" applyFont="1" applyFill="1" applyBorder="1" applyAlignment="1">
      <alignment horizontal="right"/>
    </xf>
    <xf numFmtId="164" fontId="9" fillId="4" borderId="3" xfId="0" applyNumberFormat="1" applyFont="1" applyFill="1" applyBorder="1" applyAlignment="1">
      <alignment horizontal="right" wrapText="1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164" fontId="9" fillId="3" borderId="1" xfId="0" quotePrefix="1" applyNumberFormat="1" applyFont="1" applyFill="1" applyBorder="1" applyAlignment="1">
      <alignment horizontal="right"/>
    </xf>
    <xf numFmtId="164" fontId="9" fillId="3" borderId="3" xfId="0" quotePrefix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left" vertical="center" wrapText="1"/>
    </xf>
    <xf numFmtId="164" fontId="22" fillId="8" borderId="3" xfId="0" applyNumberFormat="1" applyFont="1" applyFill="1" applyBorder="1" applyAlignment="1">
      <alignment horizontal="right"/>
    </xf>
    <xf numFmtId="164" fontId="22" fillId="8" borderId="3" xfId="0" applyNumberFormat="1" applyFont="1" applyFill="1" applyBorder="1" applyAlignment="1">
      <alignment horizontal="right" wrapText="1"/>
    </xf>
    <xf numFmtId="164" fontId="16" fillId="7" borderId="4" xfId="0" applyNumberFormat="1" applyFont="1" applyFill="1" applyBorder="1" applyAlignment="1">
      <alignment horizontal="right"/>
    </xf>
    <xf numFmtId="164" fontId="16" fillId="7" borderId="3" xfId="0" applyNumberFormat="1" applyFont="1" applyFill="1" applyBorder="1" applyAlignment="1">
      <alignment horizontal="right"/>
    </xf>
    <xf numFmtId="164" fontId="16" fillId="7" borderId="3" xfId="0" applyNumberFormat="1" applyFont="1" applyFill="1" applyBorder="1" applyAlignment="1">
      <alignment horizontal="right" wrapText="1"/>
    </xf>
    <xf numFmtId="164" fontId="6" fillId="9" borderId="4" xfId="0" applyNumberFormat="1" applyFont="1" applyFill="1" applyBorder="1" applyAlignment="1">
      <alignment horizontal="center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6" fillId="10" borderId="4" xfId="0" applyNumberFormat="1" applyFont="1" applyFill="1" applyBorder="1" applyAlignment="1">
      <alignment horizontal="center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64" fontId="6" fillId="11" borderId="4" xfId="0" applyNumberFormat="1" applyFont="1" applyFill="1" applyBorder="1" applyAlignment="1">
      <alignment horizontal="center" vertical="center" wrapText="1"/>
    </xf>
    <xf numFmtId="164" fontId="6" fillId="11" borderId="3" xfId="0" applyNumberFormat="1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/>
    </xf>
    <xf numFmtId="4" fontId="0" fillId="0" borderId="0" xfId="0" applyNumberFormat="1"/>
    <xf numFmtId="0" fontId="3" fillId="2" borderId="4" xfId="0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22" fillId="8" borderId="1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horizontal="left" vertical="center" wrapText="1" indent="1"/>
    </xf>
    <xf numFmtId="0" fontId="22" fillId="8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96" zoomScaleNormal="96" workbookViewId="0">
      <selection activeCell="H38" sqref="H3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16" t="s">
        <v>20</v>
      </c>
      <c r="B3" s="116"/>
      <c r="C3" s="116"/>
      <c r="D3" s="116"/>
      <c r="E3" s="116"/>
      <c r="F3" s="116"/>
      <c r="G3" s="116"/>
      <c r="H3" s="116"/>
      <c r="I3" s="129"/>
      <c r="J3" s="129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16" t="s">
        <v>26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34</v>
      </c>
    </row>
    <row r="7" spans="1:10" ht="25.5" x14ac:dyDescent="0.25">
      <c r="A7" s="26"/>
      <c r="B7" s="27"/>
      <c r="C7" s="27"/>
      <c r="D7" s="28"/>
      <c r="E7" s="29"/>
      <c r="F7" s="3" t="s">
        <v>118</v>
      </c>
      <c r="G7" s="3" t="s">
        <v>119</v>
      </c>
      <c r="H7" s="3" t="s">
        <v>120</v>
      </c>
      <c r="I7" s="3" t="s">
        <v>41</v>
      </c>
      <c r="J7" s="3" t="s">
        <v>121</v>
      </c>
    </row>
    <row r="8" spans="1:10" x14ac:dyDescent="0.25">
      <c r="A8" s="121" t="s">
        <v>0</v>
      </c>
      <c r="B8" s="115"/>
      <c r="C8" s="115"/>
      <c r="D8" s="115"/>
      <c r="E8" s="130"/>
      <c r="F8" s="62">
        <f>F9+F10</f>
        <v>53731.76</v>
      </c>
      <c r="G8" s="62">
        <f>G9+G10</f>
        <v>78808</v>
      </c>
      <c r="H8" s="62">
        <f>H9+H10</f>
        <v>105237.62</v>
      </c>
      <c r="I8" s="62">
        <f>I9+I10</f>
        <v>102565.24</v>
      </c>
      <c r="J8" s="62">
        <f>J9+J10</f>
        <v>102565.24</v>
      </c>
    </row>
    <row r="9" spans="1:10" x14ac:dyDescent="0.25">
      <c r="A9" s="131" t="s">
        <v>35</v>
      </c>
      <c r="B9" s="132"/>
      <c r="C9" s="132"/>
      <c r="D9" s="132"/>
      <c r="E9" s="128"/>
      <c r="F9" s="63">
        <f>' Račun prihoda i rashoda'!D11</f>
        <v>53731.76</v>
      </c>
      <c r="G9" s="63">
        <f>' Račun prihoda i rashoda'!E11</f>
        <v>78808</v>
      </c>
      <c r="H9" s="63">
        <f>' Račun prihoda i rashoda'!F11</f>
        <v>105237.62</v>
      </c>
      <c r="I9" s="63">
        <f>' Račun prihoda i rashoda'!G11</f>
        <v>102565.24</v>
      </c>
      <c r="J9" s="63">
        <f>' Račun prihoda i rashoda'!H11</f>
        <v>102565.24</v>
      </c>
    </row>
    <row r="10" spans="1:10" x14ac:dyDescent="0.25">
      <c r="A10" s="127" t="s">
        <v>36</v>
      </c>
      <c r="B10" s="128"/>
      <c r="C10" s="128"/>
      <c r="D10" s="128"/>
      <c r="E10" s="128"/>
      <c r="F10" s="63">
        <f>' Račun prihoda i rashoda'!D18</f>
        <v>0</v>
      </c>
      <c r="G10" s="63">
        <f>' Račun prihoda i rashoda'!E18</f>
        <v>0</v>
      </c>
      <c r="H10" s="63">
        <f>' Račun prihoda i rashoda'!F18</f>
        <v>0</v>
      </c>
      <c r="I10" s="63">
        <f>' Račun prihoda i rashoda'!G18</f>
        <v>0</v>
      </c>
      <c r="J10" s="63">
        <f>' Račun prihoda i rashoda'!H18</f>
        <v>0</v>
      </c>
    </row>
    <row r="11" spans="1:10" x14ac:dyDescent="0.25">
      <c r="A11" s="31" t="s">
        <v>1</v>
      </c>
      <c r="B11" s="39"/>
      <c r="C11" s="39"/>
      <c r="D11" s="39"/>
      <c r="E11" s="39"/>
      <c r="F11" s="62">
        <f>F12+F13</f>
        <v>54451.28</v>
      </c>
      <c r="G11" s="62">
        <f>G12+G13</f>
        <v>78808</v>
      </c>
      <c r="H11" s="62">
        <f>H12+H13</f>
        <v>108148</v>
      </c>
      <c r="I11" s="62">
        <f>I12+I13</f>
        <v>102565.24</v>
      </c>
      <c r="J11" s="62">
        <f>J12+J13</f>
        <v>102565.24</v>
      </c>
    </row>
    <row r="12" spans="1:10" x14ac:dyDescent="0.25">
      <c r="A12" s="133" t="s">
        <v>37</v>
      </c>
      <c r="B12" s="132"/>
      <c r="C12" s="132"/>
      <c r="D12" s="132"/>
      <c r="E12" s="132"/>
      <c r="F12" s="63">
        <f>' Račun prihoda i rashoda'!D26</f>
        <v>54451.28</v>
      </c>
      <c r="G12" s="63">
        <f>' Račun prihoda i rashoda'!E26</f>
        <v>74908</v>
      </c>
      <c r="H12" s="63">
        <f>' Račun prihoda i rashoda'!F26</f>
        <v>103648</v>
      </c>
      <c r="I12" s="63">
        <f>' Račun prihoda i rashoda'!G26</f>
        <v>101565.24</v>
      </c>
      <c r="J12" s="63">
        <f>' Račun prihoda i rashoda'!H26</f>
        <v>101565.24</v>
      </c>
    </row>
    <row r="13" spans="1:10" x14ac:dyDescent="0.25">
      <c r="A13" s="127" t="s">
        <v>38</v>
      </c>
      <c r="B13" s="128"/>
      <c r="C13" s="128"/>
      <c r="D13" s="128"/>
      <c r="E13" s="128"/>
      <c r="F13" s="63">
        <f>' Račun prihoda i rashoda'!D30</f>
        <v>0</v>
      </c>
      <c r="G13" s="63">
        <f>' Račun prihoda i rashoda'!E30</f>
        <v>3900</v>
      </c>
      <c r="H13" s="63">
        <f>' Račun prihoda i rashoda'!F30</f>
        <v>4500</v>
      </c>
      <c r="I13" s="63">
        <f>' Račun prihoda i rashoda'!G30</f>
        <v>1000</v>
      </c>
      <c r="J13" s="63">
        <f>' Račun prihoda i rashoda'!H30</f>
        <v>1000</v>
      </c>
    </row>
    <row r="14" spans="1:10" x14ac:dyDescent="0.25">
      <c r="A14" s="114" t="s">
        <v>62</v>
      </c>
      <c r="B14" s="115"/>
      <c r="C14" s="115"/>
      <c r="D14" s="115"/>
      <c r="E14" s="115"/>
      <c r="F14" s="62">
        <f>F8-F11</f>
        <v>-719.5199999999968</v>
      </c>
      <c r="G14" s="62">
        <f>G8-G11</f>
        <v>0</v>
      </c>
      <c r="H14" s="62">
        <f>H8-H11</f>
        <v>-2910.3800000000047</v>
      </c>
      <c r="I14" s="62">
        <f>I8-I11</f>
        <v>0</v>
      </c>
      <c r="J14" s="62">
        <f>J8-J11</f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16" t="s">
        <v>27</v>
      </c>
      <c r="B16" s="117"/>
      <c r="C16" s="117"/>
      <c r="D16" s="117"/>
      <c r="E16" s="117"/>
      <c r="F16" s="117"/>
      <c r="G16" s="117"/>
      <c r="H16" s="117"/>
      <c r="I16" s="117"/>
      <c r="J16" s="117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6"/>
      <c r="B18" s="27"/>
      <c r="C18" s="27"/>
      <c r="D18" s="28"/>
      <c r="E18" s="29"/>
      <c r="F18" s="3" t="s">
        <v>118</v>
      </c>
      <c r="G18" s="3" t="s">
        <v>119</v>
      </c>
      <c r="H18" s="3" t="s">
        <v>120</v>
      </c>
      <c r="I18" s="3" t="s">
        <v>41</v>
      </c>
      <c r="J18" s="3" t="s">
        <v>121</v>
      </c>
    </row>
    <row r="19" spans="1:10" x14ac:dyDescent="0.25">
      <c r="A19" s="127" t="s">
        <v>39</v>
      </c>
      <c r="B19" s="128"/>
      <c r="C19" s="128"/>
      <c r="D19" s="128"/>
      <c r="E19" s="128"/>
      <c r="F19" s="63"/>
      <c r="G19" s="63"/>
      <c r="H19" s="63"/>
      <c r="I19" s="63"/>
      <c r="J19" s="64"/>
    </row>
    <row r="20" spans="1:10" x14ac:dyDescent="0.25">
      <c r="A20" s="127" t="s">
        <v>40</v>
      </c>
      <c r="B20" s="128"/>
      <c r="C20" s="128"/>
      <c r="D20" s="128"/>
      <c r="E20" s="128"/>
      <c r="F20" s="63">
        <v>0</v>
      </c>
      <c r="G20" s="63"/>
      <c r="H20" s="63"/>
      <c r="I20" s="63"/>
      <c r="J20" s="64"/>
    </row>
    <row r="21" spans="1:10" x14ac:dyDescent="0.25">
      <c r="A21" s="114" t="s">
        <v>2</v>
      </c>
      <c r="B21" s="115"/>
      <c r="C21" s="115"/>
      <c r="D21" s="115"/>
      <c r="E21" s="115"/>
      <c r="F21" s="62">
        <f>F19-F20</f>
        <v>0</v>
      </c>
      <c r="G21" s="62">
        <f t="shared" ref="G21:J21" si="0">G19-G20</f>
        <v>0</v>
      </c>
      <c r="H21" s="62">
        <f t="shared" si="0"/>
        <v>0</v>
      </c>
      <c r="I21" s="62">
        <f t="shared" si="0"/>
        <v>0</v>
      </c>
      <c r="J21" s="62">
        <f t="shared" si="0"/>
        <v>0</v>
      </c>
    </row>
    <row r="22" spans="1:10" x14ac:dyDescent="0.25">
      <c r="A22" s="114" t="s">
        <v>63</v>
      </c>
      <c r="B22" s="115"/>
      <c r="C22" s="115"/>
      <c r="D22" s="115"/>
      <c r="E22" s="115"/>
      <c r="F22" s="62">
        <f>F14+F21</f>
        <v>-719.5199999999968</v>
      </c>
      <c r="G22" s="62">
        <f t="shared" ref="G22:J22" si="1">G14+G21</f>
        <v>0</v>
      </c>
      <c r="H22" s="62">
        <f t="shared" si="1"/>
        <v>-2910.3800000000047</v>
      </c>
      <c r="I22" s="62">
        <f t="shared" si="1"/>
        <v>0</v>
      </c>
      <c r="J22" s="62">
        <f t="shared" si="1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16" t="s">
        <v>64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25.5" x14ac:dyDescent="0.25">
      <c r="A26" s="26"/>
      <c r="B26" s="27"/>
      <c r="C26" s="27"/>
      <c r="D26" s="28"/>
      <c r="E26" s="29"/>
      <c r="F26" s="3" t="s">
        <v>118</v>
      </c>
      <c r="G26" s="3" t="s">
        <v>119</v>
      </c>
      <c r="H26" s="3" t="s">
        <v>120</v>
      </c>
      <c r="I26" s="3" t="s">
        <v>41</v>
      </c>
      <c r="J26" s="3" t="s">
        <v>121</v>
      </c>
    </row>
    <row r="27" spans="1:10" ht="15" customHeight="1" x14ac:dyDescent="0.25">
      <c r="A27" s="118" t="s">
        <v>65</v>
      </c>
      <c r="B27" s="119"/>
      <c r="C27" s="119"/>
      <c r="D27" s="119"/>
      <c r="E27" s="120"/>
      <c r="F27" s="65">
        <v>3629.9</v>
      </c>
      <c r="G27" s="69">
        <v>2910.38</v>
      </c>
      <c r="H27" s="65">
        <v>2910.38</v>
      </c>
      <c r="I27" s="65">
        <v>0</v>
      </c>
      <c r="J27" s="66">
        <v>0</v>
      </c>
    </row>
    <row r="28" spans="1:10" ht="15" customHeight="1" x14ac:dyDescent="0.25">
      <c r="A28" s="114" t="s">
        <v>66</v>
      </c>
      <c r="B28" s="115"/>
      <c r="C28" s="115"/>
      <c r="D28" s="115"/>
      <c r="E28" s="115"/>
      <c r="F28" s="69">
        <f>F22+F27</f>
        <v>2910.3800000000033</v>
      </c>
      <c r="G28" s="69">
        <f t="shared" ref="G28:J28" si="2">G22+G27</f>
        <v>2910.38</v>
      </c>
      <c r="H28" s="69">
        <f t="shared" si="2"/>
        <v>-4.5474735088646412E-12</v>
      </c>
      <c r="I28" s="69">
        <f t="shared" si="2"/>
        <v>0</v>
      </c>
      <c r="J28" s="70">
        <f t="shared" si="2"/>
        <v>0</v>
      </c>
    </row>
    <row r="29" spans="1:10" ht="45" customHeight="1" x14ac:dyDescent="0.25">
      <c r="A29" s="121" t="s">
        <v>67</v>
      </c>
      <c r="B29" s="122"/>
      <c r="C29" s="122"/>
      <c r="D29" s="122"/>
      <c r="E29" s="123"/>
      <c r="F29" s="69">
        <f t="shared" ref="F29:J29" si="3">F14+F21+F27-F28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</row>
    <row r="30" spans="1:10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5.75" x14ac:dyDescent="0.25">
      <c r="A31" s="124" t="s">
        <v>61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0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</row>
    <row r="33" spans="1:10" ht="25.5" x14ac:dyDescent="0.25">
      <c r="A33" s="45"/>
      <c r="B33" s="46"/>
      <c r="C33" s="46"/>
      <c r="D33" s="47"/>
      <c r="E33" s="48"/>
      <c r="F33" s="3" t="s">
        <v>118</v>
      </c>
      <c r="G33" s="3" t="s">
        <v>119</v>
      </c>
      <c r="H33" s="3" t="s">
        <v>120</v>
      </c>
      <c r="I33" s="3" t="s">
        <v>41</v>
      </c>
      <c r="J33" s="3" t="s">
        <v>121</v>
      </c>
    </row>
    <row r="34" spans="1:10" x14ac:dyDescent="0.25">
      <c r="A34" s="118" t="s">
        <v>65</v>
      </c>
      <c r="B34" s="119"/>
      <c r="C34" s="119"/>
      <c r="D34" s="119"/>
      <c r="E34" s="120"/>
      <c r="F34" s="65">
        <v>0</v>
      </c>
      <c r="G34" s="65">
        <v>2910.38</v>
      </c>
      <c r="H34" s="65">
        <v>2910.38</v>
      </c>
      <c r="I34" s="65">
        <f>H37</f>
        <v>0</v>
      </c>
      <c r="J34" s="66">
        <f>I37</f>
        <v>0</v>
      </c>
    </row>
    <row r="35" spans="1:10" ht="28.5" customHeight="1" x14ac:dyDescent="0.25">
      <c r="A35" s="118" t="s">
        <v>68</v>
      </c>
      <c r="B35" s="119"/>
      <c r="C35" s="119"/>
      <c r="D35" s="119"/>
      <c r="E35" s="120"/>
      <c r="F35" s="65">
        <v>0</v>
      </c>
      <c r="G35" s="65">
        <v>0</v>
      </c>
      <c r="H35" s="65">
        <v>2910.38</v>
      </c>
      <c r="I35" s="65">
        <v>0</v>
      </c>
      <c r="J35" s="66">
        <v>0</v>
      </c>
    </row>
    <row r="36" spans="1:10" x14ac:dyDescent="0.25">
      <c r="A36" s="118" t="s">
        <v>69</v>
      </c>
      <c r="B36" s="125"/>
      <c r="C36" s="125"/>
      <c r="D36" s="125"/>
      <c r="E36" s="126"/>
      <c r="F36" s="65">
        <v>0</v>
      </c>
      <c r="G36" s="65">
        <v>0</v>
      </c>
      <c r="H36" s="65">
        <v>0</v>
      </c>
      <c r="I36" s="65">
        <v>0</v>
      </c>
      <c r="J36" s="66">
        <v>0</v>
      </c>
    </row>
    <row r="37" spans="1:10" ht="15" customHeight="1" x14ac:dyDescent="0.25">
      <c r="A37" s="114" t="s">
        <v>66</v>
      </c>
      <c r="B37" s="115"/>
      <c r="C37" s="115"/>
      <c r="D37" s="115"/>
      <c r="E37" s="115"/>
      <c r="F37" s="67">
        <v>2910.38</v>
      </c>
      <c r="G37" s="67">
        <v>2910.38</v>
      </c>
      <c r="H37" s="67">
        <v>0</v>
      </c>
      <c r="I37" s="67">
        <f t="shared" ref="I37:J37" si="4">I34-I35+I36</f>
        <v>0</v>
      </c>
      <c r="J37" s="68">
        <f t="shared" si="4"/>
        <v>0</v>
      </c>
    </row>
    <row r="38" spans="1:10" ht="17.25" customHeight="1" x14ac:dyDescent="0.25"/>
    <row r="39" spans="1:10" x14ac:dyDescent="0.25">
      <c r="A39" s="112"/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3" workbookViewId="0">
      <selection activeCell="F10" sqref="F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7.140625" customWidth="1"/>
    <col min="4" max="4" width="20" customWidth="1"/>
    <col min="5" max="5" width="18.7109375" customWidth="1"/>
    <col min="6" max="6" width="18.42578125" customWidth="1"/>
    <col min="7" max="7" width="19.42578125" customWidth="1"/>
    <col min="8" max="8" width="18.425781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16" t="s">
        <v>20</v>
      </c>
      <c r="B3" s="116"/>
      <c r="C3" s="116"/>
      <c r="D3" s="116"/>
      <c r="E3" s="116"/>
      <c r="F3" s="116"/>
      <c r="G3" s="116"/>
      <c r="H3" s="116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16" t="s">
        <v>4</v>
      </c>
      <c r="B5" s="116"/>
      <c r="C5" s="116"/>
      <c r="D5" s="116"/>
      <c r="E5" s="116"/>
      <c r="F5" s="116"/>
      <c r="G5" s="116"/>
      <c r="H5" s="116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16" t="s">
        <v>42</v>
      </c>
      <c r="B7" s="116"/>
      <c r="C7" s="116"/>
      <c r="D7" s="116"/>
      <c r="E7" s="116"/>
      <c r="F7" s="116"/>
      <c r="G7" s="116"/>
      <c r="H7" s="116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38.25" x14ac:dyDescent="0.25">
      <c r="A9" s="20" t="s">
        <v>5</v>
      </c>
      <c r="B9" s="19" t="s">
        <v>6</v>
      </c>
      <c r="C9" s="19" t="s">
        <v>3</v>
      </c>
      <c r="D9" s="111" t="s">
        <v>118</v>
      </c>
      <c r="E9" s="111" t="s">
        <v>119</v>
      </c>
      <c r="F9" s="111" t="s">
        <v>120</v>
      </c>
      <c r="G9" s="111" t="s">
        <v>41</v>
      </c>
      <c r="H9" s="111" t="s">
        <v>121</v>
      </c>
    </row>
    <row r="10" spans="1:10" ht="20.25" customHeight="1" x14ac:dyDescent="0.25">
      <c r="A10" s="52"/>
      <c r="B10" s="53"/>
      <c r="C10" s="54" t="s">
        <v>0</v>
      </c>
      <c r="D10" s="55">
        <f>D11+D18</f>
        <v>53731.76</v>
      </c>
      <c r="E10" s="56">
        <f>E11+E18</f>
        <v>78808</v>
      </c>
      <c r="F10" s="56">
        <f>F11+F18</f>
        <v>105237.62</v>
      </c>
      <c r="G10" s="56">
        <f>G11+G18</f>
        <v>102565.24</v>
      </c>
      <c r="H10" s="55">
        <f>H11+H18</f>
        <v>102565.24</v>
      </c>
    </row>
    <row r="11" spans="1:10" ht="19.5" customHeight="1" x14ac:dyDescent="0.25">
      <c r="A11" s="57">
        <v>6</v>
      </c>
      <c r="B11" s="57"/>
      <c r="C11" s="57" t="s">
        <v>7</v>
      </c>
      <c r="D11" s="58">
        <f>SUM(D12:D17)</f>
        <v>53731.76</v>
      </c>
      <c r="E11" s="59">
        <f>SUM(E12:E17)</f>
        <v>78808</v>
      </c>
      <c r="F11" s="59">
        <f>SUM(F12:F17)</f>
        <v>105237.62</v>
      </c>
      <c r="G11" s="59">
        <f>SUM(G12:G17)</f>
        <v>102565.24</v>
      </c>
      <c r="H11" s="59">
        <f>SUM(H12:H17)</f>
        <v>102565.24</v>
      </c>
    </row>
    <row r="12" spans="1:10" ht="25.5" x14ac:dyDescent="0.25">
      <c r="A12" s="11"/>
      <c r="B12" s="15">
        <v>63</v>
      </c>
      <c r="C12" s="15" t="s">
        <v>29</v>
      </c>
      <c r="D12" s="49">
        <v>0</v>
      </c>
      <c r="E12" s="50">
        <v>49773</v>
      </c>
      <c r="F12" s="50">
        <v>80000</v>
      </c>
      <c r="G12" s="50">
        <v>80000</v>
      </c>
      <c r="H12" s="50">
        <v>80000</v>
      </c>
    </row>
    <row r="13" spans="1:10" x14ac:dyDescent="0.25">
      <c r="A13" s="12"/>
      <c r="B13" s="12">
        <v>64</v>
      </c>
      <c r="C13" s="12" t="s">
        <v>70</v>
      </c>
      <c r="D13" s="49">
        <v>0.66</v>
      </c>
      <c r="E13" s="50">
        <v>0</v>
      </c>
      <c r="F13" s="50">
        <v>0</v>
      </c>
      <c r="G13" s="50">
        <v>0</v>
      </c>
      <c r="H13" s="50">
        <v>0</v>
      </c>
    </row>
    <row r="14" spans="1:10" x14ac:dyDescent="0.25">
      <c r="A14" s="12"/>
      <c r="B14" s="12">
        <v>65</v>
      </c>
      <c r="C14" s="12" t="s">
        <v>71</v>
      </c>
      <c r="D14" s="49">
        <v>376.48</v>
      </c>
      <c r="E14" s="50">
        <v>0</v>
      </c>
      <c r="F14" s="50">
        <v>0</v>
      </c>
      <c r="G14" s="50">
        <v>0</v>
      </c>
      <c r="H14" s="49">
        <v>0</v>
      </c>
    </row>
    <row r="15" spans="1:10" x14ac:dyDescent="0.25">
      <c r="A15" s="12"/>
      <c r="B15" s="12">
        <v>66</v>
      </c>
      <c r="C15" s="12" t="s">
        <v>72</v>
      </c>
      <c r="D15" s="49">
        <v>265.5</v>
      </c>
      <c r="E15" s="50">
        <v>12783</v>
      </c>
      <c r="F15" s="50">
        <v>5237.62</v>
      </c>
      <c r="G15" s="50">
        <v>2565.2399999999998</v>
      </c>
      <c r="H15" s="50">
        <v>2565.2399999999998</v>
      </c>
    </row>
    <row r="16" spans="1:10" ht="25.5" x14ac:dyDescent="0.25">
      <c r="A16" s="12"/>
      <c r="B16" s="12">
        <v>67</v>
      </c>
      <c r="C16" s="15" t="s">
        <v>31</v>
      </c>
      <c r="D16" s="49">
        <v>53089.120000000003</v>
      </c>
      <c r="E16" s="50">
        <v>16252</v>
      </c>
      <c r="F16" s="50">
        <v>20000</v>
      </c>
      <c r="G16" s="50">
        <v>20000</v>
      </c>
      <c r="H16" s="50">
        <v>20000</v>
      </c>
    </row>
    <row r="17" spans="1:8" x14ac:dyDescent="0.25">
      <c r="A17" s="12"/>
      <c r="B17" s="12">
        <v>68</v>
      </c>
      <c r="C17" s="15" t="s">
        <v>73</v>
      </c>
      <c r="D17" s="49">
        <v>0</v>
      </c>
      <c r="E17" s="50"/>
      <c r="F17" s="50"/>
      <c r="G17" s="50"/>
      <c r="H17" s="50"/>
    </row>
    <row r="18" spans="1:8" x14ac:dyDescent="0.25">
      <c r="A18" s="60">
        <v>7</v>
      </c>
      <c r="B18" s="60"/>
      <c r="C18" s="61" t="s">
        <v>8</v>
      </c>
      <c r="D18" s="58"/>
      <c r="E18" s="59"/>
      <c r="F18" s="59"/>
      <c r="G18" s="59"/>
      <c r="H18" s="59"/>
    </row>
    <row r="19" spans="1:8" x14ac:dyDescent="0.25">
      <c r="A19" s="15"/>
      <c r="B19" s="15">
        <v>72</v>
      </c>
      <c r="C19" s="25" t="s">
        <v>28</v>
      </c>
      <c r="D19" s="49">
        <v>0</v>
      </c>
      <c r="E19" s="50"/>
      <c r="F19" s="50"/>
      <c r="G19" s="50"/>
      <c r="H19" s="51"/>
    </row>
    <row r="22" spans="1:8" ht="15.75" x14ac:dyDescent="0.25">
      <c r="A22" s="116" t="s">
        <v>43</v>
      </c>
      <c r="B22" s="134"/>
      <c r="C22" s="134"/>
      <c r="D22" s="134"/>
      <c r="E22" s="134"/>
      <c r="F22" s="134"/>
      <c r="G22" s="134"/>
      <c r="H22" s="134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38.25" x14ac:dyDescent="0.25">
      <c r="A24" s="20" t="s">
        <v>5</v>
      </c>
      <c r="B24" s="19" t="s">
        <v>6</v>
      </c>
      <c r="C24" s="19" t="s">
        <v>9</v>
      </c>
      <c r="D24" s="111" t="s">
        <v>118</v>
      </c>
      <c r="E24" s="111" t="s">
        <v>119</v>
      </c>
      <c r="F24" s="111" t="s">
        <v>120</v>
      </c>
      <c r="G24" s="111" t="s">
        <v>41</v>
      </c>
      <c r="H24" s="111" t="s">
        <v>121</v>
      </c>
    </row>
    <row r="25" spans="1:8" ht="20.25" customHeight="1" x14ac:dyDescent="0.25">
      <c r="A25" s="52"/>
      <c r="B25" s="53"/>
      <c r="C25" s="54" t="s">
        <v>1</v>
      </c>
      <c r="D25" s="55">
        <f>D26+D30</f>
        <v>54451.28</v>
      </c>
      <c r="E25" s="56">
        <f>E26+E30</f>
        <v>78808</v>
      </c>
      <c r="F25" s="56">
        <f>F26+F30</f>
        <v>108148</v>
      </c>
      <c r="G25" s="56">
        <f>G26+G30</f>
        <v>102565.24</v>
      </c>
      <c r="H25" s="56">
        <f>H26+H30</f>
        <v>102565.24</v>
      </c>
    </row>
    <row r="26" spans="1:8" ht="15.75" customHeight="1" x14ac:dyDescent="0.25">
      <c r="A26" s="57">
        <v>3</v>
      </c>
      <c r="B26" s="57"/>
      <c r="C26" s="57" t="s">
        <v>10</v>
      </c>
      <c r="D26" s="58">
        <f>SUM(D27:D29)</f>
        <v>54451.28</v>
      </c>
      <c r="E26" s="59">
        <f>SUM(E27:E29)</f>
        <v>74908</v>
      </c>
      <c r="F26" s="59">
        <f>SUM(F27:F29)</f>
        <v>103648</v>
      </c>
      <c r="G26" s="59">
        <f>SUM(G27:G29)</f>
        <v>101565.24</v>
      </c>
      <c r="H26" s="59">
        <f>SUM(H27:H29)</f>
        <v>101565.24</v>
      </c>
    </row>
    <row r="27" spans="1:8" ht="15.75" customHeight="1" x14ac:dyDescent="0.25">
      <c r="A27" s="11"/>
      <c r="B27" s="15">
        <v>31</v>
      </c>
      <c r="C27" s="15" t="s">
        <v>11</v>
      </c>
      <c r="D27" s="49">
        <v>45199.040000000001</v>
      </c>
      <c r="E27" s="50">
        <v>60691</v>
      </c>
      <c r="F27" s="50">
        <v>89421.24</v>
      </c>
      <c r="G27" s="50">
        <v>89421.24</v>
      </c>
      <c r="H27" s="50">
        <v>89421.24</v>
      </c>
    </row>
    <row r="28" spans="1:8" x14ac:dyDescent="0.25">
      <c r="A28" s="12"/>
      <c r="B28" s="12">
        <v>32</v>
      </c>
      <c r="C28" s="12" t="s">
        <v>23</v>
      </c>
      <c r="D28" s="49">
        <v>8933.35</v>
      </c>
      <c r="E28" s="50">
        <v>13879</v>
      </c>
      <c r="F28" s="50">
        <v>13888.76</v>
      </c>
      <c r="G28" s="50">
        <v>11806</v>
      </c>
      <c r="H28" s="50">
        <v>11806</v>
      </c>
    </row>
    <row r="29" spans="1:8" x14ac:dyDescent="0.25">
      <c r="A29" s="12"/>
      <c r="B29" s="12">
        <v>34</v>
      </c>
      <c r="C29" s="12" t="s">
        <v>74</v>
      </c>
      <c r="D29" s="49">
        <v>318.89</v>
      </c>
      <c r="E29" s="50">
        <v>338</v>
      </c>
      <c r="F29" s="50">
        <v>338</v>
      </c>
      <c r="G29" s="50">
        <v>338</v>
      </c>
      <c r="H29" s="50">
        <v>338</v>
      </c>
    </row>
    <row r="30" spans="1:8" x14ac:dyDescent="0.25">
      <c r="A30" s="60">
        <v>4</v>
      </c>
      <c r="B30" s="60"/>
      <c r="C30" s="61" t="s">
        <v>12</v>
      </c>
      <c r="D30" s="58">
        <f>D31+D32</f>
        <v>0</v>
      </c>
      <c r="E30" s="59">
        <f>E31+E32</f>
        <v>3900</v>
      </c>
      <c r="F30" s="59">
        <f>F31+F32</f>
        <v>4500</v>
      </c>
      <c r="G30" s="59">
        <f>G31+G32</f>
        <v>1000</v>
      </c>
      <c r="H30" s="59">
        <f>H31+H32</f>
        <v>1000</v>
      </c>
    </row>
    <row r="31" spans="1:8" x14ac:dyDescent="0.25">
      <c r="A31" s="14"/>
      <c r="B31" s="16">
        <v>41</v>
      </c>
      <c r="C31" s="25" t="s">
        <v>123</v>
      </c>
      <c r="D31" s="49"/>
      <c r="E31" s="50">
        <v>1000</v>
      </c>
      <c r="F31" s="50">
        <v>1000</v>
      </c>
      <c r="G31" s="50">
        <v>1000</v>
      </c>
      <c r="H31" s="50">
        <v>1000</v>
      </c>
    </row>
    <row r="32" spans="1:8" x14ac:dyDescent="0.25">
      <c r="A32" s="15"/>
      <c r="B32" s="15">
        <v>42</v>
      </c>
      <c r="C32" s="25" t="s">
        <v>32</v>
      </c>
      <c r="D32" s="49">
        <v>0</v>
      </c>
      <c r="E32" s="50">
        <v>2900</v>
      </c>
      <c r="F32" s="50">
        <v>3500</v>
      </c>
      <c r="G32" s="50">
        <v>0</v>
      </c>
      <c r="H32" s="51">
        <v>0</v>
      </c>
    </row>
    <row r="34" spans="6:8" x14ac:dyDescent="0.25">
      <c r="F34">
        <f>F10-F25</f>
        <v>-2910.3800000000047</v>
      </c>
      <c r="G34">
        <f>G10-G25</f>
        <v>0</v>
      </c>
      <c r="H34">
        <f>H10-H25</f>
        <v>0</v>
      </c>
    </row>
  </sheetData>
  <mergeCells count="5">
    <mergeCell ref="A22:H22"/>
    <mergeCell ref="A3:H3"/>
    <mergeCell ref="A5:H5"/>
    <mergeCell ref="A7:H7"/>
    <mergeCell ref="A1:J1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6" workbookViewId="0">
      <selection activeCell="D14" sqref="D14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16" t="s">
        <v>20</v>
      </c>
      <c r="B3" s="116"/>
      <c r="C3" s="116"/>
      <c r="D3" s="116"/>
      <c r="E3" s="116"/>
      <c r="F3" s="116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116" t="s">
        <v>4</v>
      </c>
      <c r="B5" s="116"/>
      <c r="C5" s="116"/>
      <c r="D5" s="116"/>
      <c r="E5" s="116"/>
      <c r="F5" s="116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116" t="s">
        <v>44</v>
      </c>
      <c r="B7" s="116"/>
      <c r="C7" s="116"/>
      <c r="D7" s="116"/>
      <c r="E7" s="116"/>
      <c r="F7" s="116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20" t="s">
        <v>46</v>
      </c>
      <c r="B9" s="111" t="s">
        <v>118</v>
      </c>
      <c r="C9" s="111" t="s">
        <v>119</v>
      </c>
      <c r="D9" s="111" t="s">
        <v>120</v>
      </c>
      <c r="E9" s="111" t="s">
        <v>41</v>
      </c>
      <c r="F9" s="111" t="s">
        <v>121</v>
      </c>
    </row>
    <row r="10" spans="1:10" ht="20.25" customHeight="1" x14ac:dyDescent="0.25">
      <c r="A10" s="35" t="s">
        <v>0</v>
      </c>
      <c r="B10" s="74">
        <f>B11+B13+B16+B18</f>
        <v>53731.76</v>
      </c>
      <c r="C10" s="75">
        <f>C11+C13+C16+C18</f>
        <v>78808</v>
      </c>
      <c r="D10" s="75">
        <f>D11+D13+D16+D18</f>
        <v>105237.62</v>
      </c>
      <c r="E10" s="75">
        <f>E11+E13+E16+E18</f>
        <v>102565.23999999999</v>
      </c>
      <c r="F10" s="75">
        <f>F11+F13+F16+F18</f>
        <v>102565.23999999999</v>
      </c>
    </row>
    <row r="11" spans="1:10" x14ac:dyDescent="0.25">
      <c r="A11" s="24" t="s">
        <v>51</v>
      </c>
      <c r="B11" s="75">
        <f>B12</f>
        <v>53089.120000000003</v>
      </c>
      <c r="C11" s="75">
        <f>C12</f>
        <v>16252</v>
      </c>
      <c r="D11" s="75">
        <f>D12</f>
        <v>20000</v>
      </c>
      <c r="E11" s="75">
        <f>E12</f>
        <v>20000</v>
      </c>
      <c r="F11" s="75">
        <f>F12</f>
        <v>20000</v>
      </c>
    </row>
    <row r="12" spans="1:10" x14ac:dyDescent="0.25">
      <c r="A12" s="77" t="s">
        <v>52</v>
      </c>
      <c r="B12" s="50">
        <f>' Račun prihoda i rashoda'!D16</f>
        <v>53089.120000000003</v>
      </c>
      <c r="C12" s="50">
        <f>' Račun prihoda i rashoda'!E16</f>
        <v>16252</v>
      </c>
      <c r="D12" s="50">
        <f>' Račun prihoda i rashoda'!F16</f>
        <v>20000</v>
      </c>
      <c r="E12" s="50">
        <f>' Račun prihoda i rashoda'!G16</f>
        <v>20000</v>
      </c>
      <c r="F12" s="50">
        <f>' Račun prihoda i rashoda'!H16</f>
        <v>20000</v>
      </c>
    </row>
    <row r="13" spans="1:10" x14ac:dyDescent="0.25">
      <c r="A13" s="76" t="s">
        <v>53</v>
      </c>
      <c r="B13" s="78">
        <f>B14</f>
        <v>642.6400000000001</v>
      </c>
      <c r="C13" s="78">
        <f>C14</f>
        <v>12783</v>
      </c>
      <c r="D13" s="78">
        <f>D14</f>
        <v>5237.62</v>
      </c>
      <c r="E13" s="78">
        <f>E14</f>
        <v>2565.2399999999998</v>
      </c>
      <c r="F13" s="78">
        <f>F14</f>
        <v>2565.2399999999998</v>
      </c>
    </row>
    <row r="14" spans="1:10" x14ac:dyDescent="0.25">
      <c r="A14" s="77" t="s">
        <v>75</v>
      </c>
      <c r="B14" s="50">
        <f>' Račun prihoda i rashoda'!D13+' Račun prihoda i rashoda'!D14+' Račun prihoda i rashoda'!D15+' Račun prihoda i rashoda'!D17</f>
        <v>642.6400000000001</v>
      </c>
      <c r="C14" s="50">
        <f>' Račun prihoda i rashoda'!E13+' Račun prihoda i rashoda'!E14+' Račun prihoda i rashoda'!E15</f>
        <v>12783</v>
      </c>
      <c r="D14" s="50">
        <f>' Račun prihoda i rashoda'!F13+' Račun prihoda i rashoda'!F14+' Račun prihoda i rashoda'!F15</f>
        <v>5237.62</v>
      </c>
      <c r="E14" s="50">
        <f>' Račun prihoda i rashoda'!G13+' Račun prihoda i rashoda'!G14+' Račun prihoda i rashoda'!G15</f>
        <v>2565.2399999999998</v>
      </c>
      <c r="F14" s="50">
        <f>' Račun prihoda i rashoda'!H13+' Račun prihoda i rashoda'!H14+' Račun prihoda i rashoda'!H15</f>
        <v>2565.2399999999998</v>
      </c>
    </row>
    <row r="15" spans="1:10" x14ac:dyDescent="0.25">
      <c r="A15" s="12" t="s">
        <v>30</v>
      </c>
      <c r="B15" s="50"/>
      <c r="C15" s="50"/>
      <c r="D15" s="50"/>
      <c r="E15" s="50"/>
      <c r="F15" s="50"/>
    </row>
    <row r="16" spans="1:10" ht="25.5" x14ac:dyDescent="0.25">
      <c r="A16" s="11" t="s">
        <v>49</v>
      </c>
      <c r="B16" s="79">
        <f>B17</f>
        <v>0</v>
      </c>
      <c r="C16" s="78">
        <f>C17</f>
        <v>0</v>
      </c>
      <c r="D16" s="78">
        <f>D17</f>
        <v>0</v>
      </c>
      <c r="E16" s="78">
        <f>E17</f>
        <v>0</v>
      </c>
      <c r="F16" s="78">
        <f>F17</f>
        <v>0</v>
      </c>
    </row>
    <row r="17" spans="1:6" ht="25.5" x14ac:dyDescent="0.25">
      <c r="A17" s="17" t="s">
        <v>50</v>
      </c>
      <c r="B17" s="49"/>
      <c r="C17" s="50"/>
      <c r="D17" s="50">
        <v>0</v>
      </c>
      <c r="E17" s="50"/>
      <c r="F17" s="50"/>
    </row>
    <row r="18" spans="1:6" x14ac:dyDescent="0.25">
      <c r="A18" s="35" t="s">
        <v>47</v>
      </c>
      <c r="B18" s="79">
        <f>B19</f>
        <v>0</v>
      </c>
      <c r="C18" s="78">
        <f>C19</f>
        <v>49773</v>
      </c>
      <c r="D18" s="78">
        <f>D19</f>
        <v>80000</v>
      </c>
      <c r="E18" s="78">
        <f>E19</f>
        <v>80000</v>
      </c>
      <c r="F18" s="80">
        <f>F19</f>
        <v>80000</v>
      </c>
    </row>
    <row r="19" spans="1:6" x14ac:dyDescent="0.25">
      <c r="A19" s="13" t="s">
        <v>48</v>
      </c>
      <c r="B19" s="49">
        <f>' Račun prihoda i rashoda'!D12</f>
        <v>0</v>
      </c>
      <c r="C19" s="50">
        <f>' Račun prihoda i rashoda'!E12</f>
        <v>49773</v>
      </c>
      <c r="D19" s="50">
        <f>' Račun prihoda i rashoda'!F12</f>
        <v>80000</v>
      </c>
      <c r="E19" s="50">
        <f>' Račun prihoda i rashoda'!G12</f>
        <v>80000</v>
      </c>
      <c r="F19" s="51">
        <f>' Račun prihoda i rashoda'!H12</f>
        <v>80000</v>
      </c>
    </row>
    <row r="22" spans="1:6" ht="15.75" customHeight="1" x14ac:dyDescent="0.25">
      <c r="A22" s="116" t="s">
        <v>45</v>
      </c>
      <c r="B22" s="116"/>
      <c r="C22" s="116"/>
      <c r="D22" s="116"/>
      <c r="E22" s="116"/>
      <c r="F22" s="116"/>
    </row>
    <row r="23" spans="1:6" ht="18" x14ac:dyDescent="0.25">
      <c r="A23" s="4"/>
      <c r="B23" s="4"/>
      <c r="C23" s="4"/>
      <c r="D23" s="4"/>
      <c r="E23" s="5"/>
      <c r="F23" s="5"/>
    </row>
    <row r="24" spans="1:6" ht="25.5" x14ac:dyDescent="0.25">
      <c r="A24" s="20" t="s">
        <v>46</v>
      </c>
      <c r="B24" s="111" t="s">
        <v>118</v>
      </c>
      <c r="C24" s="111" t="s">
        <v>119</v>
      </c>
      <c r="D24" s="111" t="s">
        <v>120</v>
      </c>
      <c r="E24" s="111" t="s">
        <v>41</v>
      </c>
      <c r="F24" s="111" t="s">
        <v>121</v>
      </c>
    </row>
    <row r="25" spans="1:6" ht="24.75" customHeight="1" x14ac:dyDescent="0.25">
      <c r="A25" s="35" t="s">
        <v>1</v>
      </c>
      <c r="B25" s="74">
        <f>B26+B29+B31</f>
        <v>54451.280000000006</v>
      </c>
      <c r="C25" s="75">
        <f>C26+C29+C31</f>
        <v>78808</v>
      </c>
      <c r="D25" s="75">
        <f>D26+D29+D31</f>
        <v>108148</v>
      </c>
      <c r="E25" s="75">
        <f>E26+E29+E31</f>
        <v>102565.23999999999</v>
      </c>
      <c r="F25" s="74">
        <f>F26+F29+F31</f>
        <v>102565.23999999999</v>
      </c>
    </row>
    <row r="26" spans="1:6" ht="15.75" customHeight="1" x14ac:dyDescent="0.25">
      <c r="A26" s="24" t="s">
        <v>51</v>
      </c>
      <c r="B26" s="79">
        <f>B27</f>
        <v>53089.120000000003</v>
      </c>
      <c r="C26" s="78">
        <f>C27</f>
        <v>16252</v>
      </c>
      <c r="D26" s="78">
        <f>D27</f>
        <v>20000</v>
      </c>
      <c r="E26" s="78">
        <f>E27</f>
        <v>20000</v>
      </c>
      <c r="F26" s="78">
        <f>F27</f>
        <v>20000</v>
      </c>
    </row>
    <row r="27" spans="1:6" x14ac:dyDescent="0.25">
      <c r="A27" s="13" t="s">
        <v>52</v>
      </c>
      <c r="B27" s="49">
        <f>B12</f>
        <v>53089.120000000003</v>
      </c>
      <c r="C27" s="50">
        <f>C12</f>
        <v>16252</v>
      </c>
      <c r="D27" s="50">
        <f>D12</f>
        <v>20000</v>
      </c>
      <c r="E27" s="50">
        <f>E12</f>
        <v>20000</v>
      </c>
      <c r="F27" s="50">
        <f>F12</f>
        <v>20000</v>
      </c>
    </row>
    <row r="28" spans="1:6" x14ac:dyDescent="0.25">
      <c r="A28" s="12" t="s">
        <v>30</v>
      </c>
      <c r="B28" s="49"/>
      <c r="C28" s="50"/>
      <c r="D28" s="50"/>
      <c r="E28" s="50"/>
      <c r="F28" s="50"/>
    </row>
    <row r="29" spans="1:6" x14ac:dyDescent="0.25">
      <c r="A29" s="24" t="s">
        <v>53</v>
      </c>
      <c r="B29" s="79">
        <f>B30</f>
        <v>1362.16</v>
      </c>
      <c r="C29" s="78">
        <f>C30</f>
        <v>12783</v>
      </c>
      <c r="D29" s="78">
        <f>D30</f>
        <v>8148</v>
      </c>
      <c r="E29" s="78">
        <f>E30</f>
        <v>2565.2399999999998</v>
      </c>
      <c r="F29" s="78">
        <f>F30</f>
        <v>2565.2399999999998</v>
      </c>
    </row>
    <row r="30" spans="1:6" x14ac:dyDescent="0.25">
      <c r="A30" s="13" t="s">
        <v>54</v>
      </c>
      <c r="B30" s="108">
        <v>1362.16</v>
      </c>
      <c r="C30" s="50">
        <f>C14</f>
        <v>12783</v>
      </c>
      <c r="D30" s="50">
        <v>8148</v>
      </c>
      <c r="E30" s="50">
        <f>E14</f>
        <v>2565.2399999999998</v>
      </c>
      <c r="F30" s="51">
        <f>F14</f>
        <v>2565.2399999999998</v>
      </c>
    </row>
    <row r="31" spans="1:6" x14ac:dyDescent="0.25">
      <c r="A31" s="24" t="s">
        <v>47</v>
      </c>
      <c r="B31" s="79">
        <f>B32</f>
        <v>0</v>
      </c>
      <c r="C31" s="78">
        <f>C32</f>
        <v>49773</v>
      </c>
      <c r="D31" s="78">
        <f>D32</f>
        <v>80000</v>
      </c>
      <c r="E31" s="78">
        <f>E32</f>
        <v>80000</v>
      </c>
      <c r="F31" s="78">
        <f>F32</f>
        <v>80000</v>
      </c>
    </row>
    <row r="32" spans="1:6" x14ac:dyDescent="0.25">
      <c r="A32" s="13" t="s">
        <v>76</v>
      </c>
      <c r="B32" s="49">
        <f>B19</f>
        <v>0</v>
      </c>
      <c r="C32" s="50">
        <f>C19</f>
        <v>49773</v>
      </c>
      <c r="D32" s="50">
        <f>D19</f>
        <v>80000</v>
      </c>
      <c r="E32" s="50">
        <f>E19</f>
        <v>80000</v>
      </c>
      <c r="F32" s="51">
        <f>F19</f>
        <v>80000</v>
      </c>
    </row>
    <row r="34" spans="4:4" x14ac:dyDescent="0.25">
      <c r="D34" s="109"/>
    </row>
  </sheetData>
  <mergeCells count="5">
    <mergeCell ref="A3:F3"/>
    <mergeCell ref="A5:F5"/>
    <mergeCell ref="A7:F7"/>
    <mergeCell ref="A22:F22"/>
    <mergeCell ref="A1:J1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E9" sqref="E9:F9"/>
    </sheetView>
  </sheetViews>
  <sheetFormatPr defaultRowHeight="15" x14ac:dyDescent="0.25"/>
  <cols>
    <col min="1" max="1" width="43.140625" customWidth="1"/>
    <col min="2" max="6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16" t="s">
        <v>20</v>
      </c>
      <c r="B3" s="116"/>
      <c r="C3" s="116"/>
      <c r="D3" s="116"/>
      <c r="E3" s="129"/>
      <c r="F3" s="129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16" t="s">
        <v>4</v>
      </c>
      <c r="B5" s="117"/>
      <c r="C5" s="117"/>
      <c r="D5" s="117"/>
      <c r="E5" s="117"/>
      <c r="F5" s="117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16" t="s">
        <v>13</v>
      </c>
      <c r="B7" s="134"/>
      <c r="C7" s="134"/>
      <c r="D7" s="134"/>
      <c r="E7" s="134"/>
      <c r="F7" s="134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20" t="s">
        <v>46</v>
      </c>
      <c r="B9" s="111" t="s">
        <v>118</v>
      </c>
      <c r="C9" s="111" t="s">
        <v>119</v>
      </c>
      <c r="D9" s="111" t="s">
        <v>120</v>
      </c>
      <c r="E9" s="111" t="s">
        <v>41</v>
      </c>
      <c r="F9" s="111" t="s">
        <v>121</v>
      </c>
    </row>
    <row r="10" spans="1:10" ht="15.75" customHeight="1" x14ac:dyDescent="0.25">
      <c r="A10" s="11" t="s">
        <v>14</v>
      </c>
      <c r="B10" s="79">
        <f t="shared" ref="B10:F11" si="0">B11</f>
        <v>54451.28</v>
      </c>
      <c r="C10" s="78">
        <f t="shared" si="0"/>
        <v>78808</v>
      </c>
      <c r="D10" s="78">
        <f t="shared" si="0"/>
        <v>108148</v>
      </c>
      <c r="E10" s="78">
        <f t="shared" si="0"/>
        <v>102565.24</v>
      </c>
      <c r="F10" s="78">
        <f t="shared" si="0"/>
        <v>102565.24</v>
      </c>
    </row>
    <row r="11" spans="1:10" ht="15.75" customHeight="1" x14ac:dyDescent="0.25">
      <c r="A11" s="11" t="s">
        <v>88</v>
      </c>
      <c r="B11" s="79">
        <f t="shared" si="0"/>
        <v>54451.28</v>
      </c>
      <c r="C11" s="78">
        <f t="shared" si="0"/>
        <v>78808</v>
      </c>
      <c r="D11" s="78">
        <f t="shared" si="0"/>
        <v>108148</v>
      </c>
      <c r="E11" s="78">
        <f t="shared" si="0"/>
        <v>102565.24</v>
      </c>
      <c r="F11" s="78">
        <f t="shared" si="0"/>
        <v>102565.24</v>
      </c>
    </row>
    <row r="12" spans="1:10" x14ac:dyDescent="0.25">
      <c r="A12" s="17" t="s">
        <v>89</v>
      </c>
      <c r="B12" s="49">
        <f>' Račun prihoda i rashoda'!D25</f>
        <v>54451.28</v>
      </c>
      <c r="C12" s="50">
        <f>' Račun prihoda i rashoda'!E25</f>
        <v>78808</v>
      </c>
      <c r="D12" s="50">
        <f>' Račun prihoda i rashoda'!F25</f>
        <v>108148</v>
      </c>
      <c r="E12" s="50">
        <f>' Račun prihoda i rashoda'!G25</f>
        <v>102565.24</v>
      </c>
      <c r="F12" s="50">
        <f>' Račun prihoda i rashoda'!H25</f>
        <v>102565.24</v>
      </c>
    </row>
    <row r="13" spans="1:10" x14ac:dyDescent="0.25">
      <c r="A13" s="16"/>
      <c r="B13" s="49"/>
      <c r="C13" s="50"/>
      <c r="D13" s="50"/>
      <c r="E13" s="50"/>
      <c r="F13" s="50"/>
    </row>
    <row r="14" spans="1:10" x14ac:dyDescent="0.25">
      <c r="A14" s="11" t="s">
        <v>15</v>
      </c>
      <c r="B14" s="49"/>
      <c r="C14" s="50"/>
      <c r="D14" s="50"/>
      <c r="E14" s="50"/>
      <c r="F14" s="51"/>
    </row>
    <row r="15" spans="1:10" ht="25.5" x14ac:dyDescent="0.25">
      <c r="A15" s="18" t="s">
        <v>16</v>
      </c>
      <c r="B15" s="49"/>
      <c r="C15" s="50"/>
      <c r="D15" s="50"/>
      <c r="E15" s="50"/>
      <c r="F15" s="51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D7" sqref="D7: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16" t="s">
        <v>20</v>
      </c>
      <c r="B3" s="116"/>
      <c r="C3" s="116"/>
      <c r="D3" s="116"/>
      <c r="E3" s="116"/>
      <c r="F3" s="116"/>
      <c r="G3" s="116"/>
      <c r="H3" s="116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16" t="s">
        <v>55</v>
      </c>
      <c r="B5" s="116"/>
      <c r="C5" s="116"/>
      <c r="D5" s="116"/>
      <c r="E5" s="116"/>
      <c r="F5" s="116"/>
      <c r="G5" s="116"/>
      <c r="H5" s="116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20" t="s">
        <v>5</v>
      </c>
      <c r="B7" s="19" t="s">
        <v>6</v>
      </c>
      <c r="C7" s="19" t="s">
        <v>33</v>
      </c>
      <c r="D7" s="3" t="s">
        <v>118</v>
      </c>
      <c r="E7" s="3" t="s">
        <v>119</v>
      </c>
      <c r="F7" s="3" t="s">
        <v>120</v>
      </c>
      <c r="G7" s="3" t="s">
        <v>41</v>
      </c>
      <c r="H7" s="3" t="s">
        <v>121</v>
      </c>
    </row>
    <row r="8" spans="1:10" x14ac:dyDescent="0.25">
      <c r="A8" s="33"/>
      <c r="B8" s="34"/>
      <c r="C8" s="32" t="s">
        <v>57</v>
      </c>
      <c r="D8" s="34"/>
      <c r="E8" s="33"/>
      <c r="F8" s="33"/>
      <c r="G8" s="33"/>
      <c r="H8" s="33"/>
    </row>
    <row r="9" spans="1:10" ht="25.5" x14ac:dyDescent="0.25">
      <c r="A9" s="11">
        <v>8</v>
      </c>
      <c r="B9" s="11"/>
      <c r="C9" s="11" t="s">
        <v>17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24</v>
      </c>
      <c r="D10" s="8"/>
      <c r="E10" s="9"/>
      <c r="F10" s="9"/>
      <c r="G10" s="9"/>
      <c r="H10" s="9"/>
    </row>
    <row r="11" spans="1:10" x14ac:dyDescent="0.25">
      <c r="A11" s="11"/>
      <c r="B11" s="15"/>
      <c r="C11" s="36"/>
      <c r="D11" s="8"/>
      <c r="E11" s="9"/>
      <c r="F11" s="9"/>
      <c r="G11" s="9"/>
      <c r="H11" s="9"/>
    </row>
    <row r="12" spans="1:10" x14ac:dyDescent="0.25">
      <c r="A12" s="11"/>
      <c r="B12" s="15"/>
      <c r="C12" s="32" t="s">
        <v>60</v>
      </c>
      <c r="D12" s="8"/>
      <c r="E12" s="9"/>
      <c r="F12" s="9"/>
      <c r="G12" s="9"/>
      <c r="H12" s="9"/>
    </row>
    <row r="13" spans="1:10" ht="25.5" x14ac:dyDescent="0.25">
      <c r="A13" s="14">
        <v>5</v>
      </c>
      <c r="B13" s="14"/>
      <c r="C13" s="24" t="s">
        <v>18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5" t="s">
        <v>25</v>
      </c>
      <c r="D14" s="8"/>
      <c r="E14" s="9"/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:F7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16" t="s">
        <v>20</v>
      </c>
      <c r="B3" s="116"/>
      <c r="C3" s="116"/>
      <c r="D3" s="116"/>
      <c r="E3" s="116"/>
      <c r="F3" s="116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16" t="s">
        <v>56</v>
      </c>
      <c r="B5" s="116"/>
      <c r="C5" s="116"/>
      <c r="D5" s="116"/>
      <c r="E5" s="116"/>
      <c r="F5" s="116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9" t="s">
        <v>46</v>
      </c>
      <c r="B7" s="3" t="s">
        <v>118</v>
      </c>
      <c r="C7" s="3" t="s">
        <v>119</v>
      </c>
      <c r="D7" s="3" t="s">
        <v>120</v>
      </c>
      <c r="E7" s="3" t="s">
        <v>41</v>
      </c>
      <c r="F7" s="3" t="s">
        <v>121</v>
      </c>
    </row>
    <row r="8" spans="1:10" x14ac:dyDescent="0.25">
      <c r="A8" s="11" t="s">
        <v>57</v>
      </c>
      <c r="B8" s="8"/>
      <c r="C8" s="9"/>
      <c r="D8" s="9"/>
      <c r="E8" s="9"/>
      <c r="F8" s="9"/>
    </row>
    <row r="9" spans="1:10" ht="25.5" x14ac:dyDescent="0.25">
      <c r="A9" s="11" t="s">
        <v>58</v>
      </c>
      <c r="B9" s="8"/>
      <c r="C9" s="9"/>
      <c r="D9" s="9"/>
      <c r="E9" s="9"/>
      <c r="F9" s="9"/>
    </row>
    <row r="10" spans="1:10" ht="25.5" x14ac:dyDescent="0.25">
      <c r="A10" s="17" t="s">
        <v>59</v>
      </c>
      <c r="B10" s="8"/>
      <c r="C10" s="9"/>
      <c r="D10" s="9"/>
      <c r="E10" s="9"/>
      <c r="F10" s="9"/>
    </row>
    <row r="11" spans="1:10" x14ac:dyDescent="0.25">
      <c r="A11" s="17"/>
      <c r="B11" s="8"/>
      <c r="C11" s="9"/>
      <c r="D11" s="9"/>
      <c r="E11" s="9"/>
      <c r="F11" s="9"/>
    </row>
    <row r="12" spans="1:10" x14ac:dyDescent="0.25">
      <c r="A12" s="11" t="s">
        <v>60</v>
      </c>
      <c r="B12" s="8"/>
      <c r="C12" s="9"/>
      <c r="D12" s="9"/>
      <c r="E12" s="9"/>
      <c r="F12" s="9"/>
    </row>
    <row r="13" spans="1:10" x14ac:dyDescent="0.25">
      <c r="A13" s="24" t="s">
        <v>51</v>
      </c>
      <c r="B13" s="8"/>
      <c r="C13" s="9"/>
      <c r="D13" s="9"/>
      <c r="E13" s="9"/>
      <c r="F13" s="9"/>
    </row>
    <row r="14" spans="1:10" x14ac:dyDescent="0.25">
      <c r="A14" s="13" t="s">
        <v>52</v>
      </c>
      <c r="B14" s="8"/>
      <c r="C14" s="9"/>
      <c r="D14" s="9"/>
      <c r="E14" s="9"/>
      <c r="F14" s="10"/>
    </row>
    <row r="15" spans="1:10" x14ac:dyDescent="0.25">
      <c r="A15" s="24" t="s">
        <v>53</v>
      </c>
      <c r="B15" s="8"/>
      <c r="C15" s="9"/>
      <c r="D15" s="9"/>
      <c r="E15" s="9"/>
      <c r="F15" s="10"/>
    </row>
    <row r="16" spans="1:10" x14ac:dyDescent="0.25">
      <c r="A16" s="13" t="s">
        <v>54</v>
      </c>
      <c r="B16" s="8"/>
      <c r="C16" s="9"/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25" zoomScale="96" zoomScaleNormal="96" workbookViewId="0">
      <selection activeCell="A3" sqref="A3:I3"/>
    </sheetView>
  </sheetViews>
  <sheetFormatPr defaultRowHeight="15" x14ac:dyDescent="0.25"/>
  <cols>
    <col min="1" max="1" width="6.28515625" customWidth="1"/>
    <col min="2" max="2" width="9.85546875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16" t="s">
        <v>117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16" t="s">
        <v>19</v>
      </c>
      <c r="B3" s="117"/>
      <c r="C3" s="117"/>
      <c r="D3" s="117"/>
      <c r="E3" s="117"/>
      <c r="F3" s="117"/>
      <c r="G3" s="117"/>
      <c r="H3" s="117"/>
      <c r="I3" s="117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38" t="s">
        <v>21</v>
      </c>
      <c r="B5" s="139"/>
      <c r="C5" s="140"/>
      <c r="D5" s="19" t="s">
        <v>22</v>
      </c>
      <c r="E5" s="111" t="s">
        <v>118</v>
      </c>
      <c r="F5" s="111" t="s">
        <v>119</v>
      </c>
      <c r="G5" s="111" t="s">
        <v>120</v>
      </c>
      <c r="H5" s="111" t="s">
        <v>41</v>
      </c>
      <c r="I5" s="111" t="s">
        <v>121</v>
      </c>
    </row>
    <row r="6" spans="1:10" ht="30.75" customHeight="1" x14ac:dyDescent="0.25">
      <c r="A6" s="141" t="s">
        <v>90</v>
      </c>
      <c r="B6" s="142"/>
      <c r="C6" s="143" t="s">
        <v>85</v>
      </c>
      <c r="D6" s="103" t="s">
        <v>91</v>
      </c>
      <c r="E6" s="101">
        <f t="shared" ref="E6:I6" si="0">E7</f>
        <v>54451.28</v>
      </c>
      <c r="F6" s="102">
        <f t="shared" si="0"/>
        <v>78808</v>
      </c>
      <c r="G6" s="102">
        <f t="shared" si="0"/>
        <v>108148</v>
      </c>
      <c r="H6" s="102">
        <f>H7</f>
        <v>102565.24</v>
      </c>
      <c r="I6" s="102">
        <f t="shared" si="0"/>
        <v>102565.24</v>
      </c>
    </row>
    <row r="7" spans="1:10" ht="25.5" customHeight="1" x14ac:dyDescent="0.25">
      <c r="A7" s="144" t="s">
        <v>92</v>
      </c>
      <c r="B7" s="145" t="s">
        <v>87</v>
      </c>
      <c r="C7" s="146" t="s">
        <v>86</v>
      </c>
      <c r="D7" s="106" t="s">
        <v>91</v>
      </c>
      <c r="E7" s="99">
        <f>E9</f>
        <v>54451.28</v>
      </c>
      <c r="F7" s="100">
        <f>F9</f>
        <v>78808</v>
      </c>
      <c r="G7" s="100">
        <f>G9</f>
        <v>108148</v>
      </c>
      <c r="H7" s="100">
        <f>H9</f>
        <v>102565.24</v>
      </c>
      <c r="I7" s="100">
        <f>I9</f>
        <v>102565.24</v>
      </c>
    </row>
    <row r="8" spans="1:10" ht="25.5" customHeight="1" x14ac:dyDescent="0.25">
      <c r="A8" s="104"/>
      <c r="B8" s="105" t="s">
        <v>93</v>
      </c>
      <c r="C8" s="106">
        <v>3013</v>
      </c>
      <c r="D8" s="106" t="s">
        <v>94</v>
      </c>
      <c r="E8" s="99">
        <f>E9</f>
        <v>54451.28</v>
      </c>
      <c r="F8" s="100">
        <f>F9</f>
        <v>78808</v>
      </c>
      <c r="G8" s="100">
        <f>G9</f>
        <v>108148</v>
      </c>
      <c r="H8" s="100">
        <f>H9</f>
        <v>102565.24</v>
      </c>
      <c r="I8" s="100">
        <f>I9</f>
        <v>102565.24</v>
      </c>
    </row>
    <row r="9" spans="1:10" ht="42" customHeight="1" x14ac:dyDescent="0.25">
      <c r="A9" s="147" t="s">
        <v>95</v>
      </c>
      <c r="B9" s="148"/>
      <c r="C9" s="149"/>
      <c r="D9" s="107" t="s">
        <v>96</v>
      </c>
      <c r="E9" s="97">
        <f>E31</f>
        <v>54451.28</v>
      </c>
      <c r="F9" s="98">
        <f>F31</f>
        <v>78808</v>
      </c>
      <c r="G9" s="98">
        <f>G31</f>
        <v>108148</v>
      </c>
      <c r="H9" s="98">
        <f>H31</f>
        <v>102565.24</v>
      </c>
      <c r="I9" s="98">
        <f>I31</f>
        <v>102565.24</v>
      </c>
    </row>
    <row r="10" spans="1:10" x14ac:dyDescent="0.25">
      <c r="A10" s="150" t="s">
        <v>78</v>
      </c>
      <c r="B10" s="151"/>
      <c r="C10" s="152"/>
      <c r="D10" s="90" t="s">
        <v>79</v>
      </c>
      <c r="E10" s="94">
        <f>' Račun prihoda i rashoda'!D16</f>
        <v>53089.120000000003</v>
      </c>
      <c r="F10" s="95">
        <f>' Račun prihoda i rashoda'!E16</f>
        <v>16252</v>
      </c>
      <c r="G10" s="95">
        <f>' Račun prihoda i rashoda'!F16</f>
        <v>20000</v>
      </c>
      <c r="H10" s="95">
        <f>' Račun prihoda i rashoda'!G16</f>
        <v>20000</v>
      </c>
      <c r="I10" s="96">
        <f>' Račun prihoda i rashoda'!H16</f>
        <v>20000</v>
      </c>
    </row>
    <row r="11" spans="1:10" x14ac:dyDescent="0.25">
      <c r="A11" s="153">
        <v>3</v>
      </c>
      <c r="B11" s="154"/>
      <c r="C11" s="155"/>
      <c r="D11" s="82" t="s">
        <v>10</v>
      </c>
      <c r="E11" s="79">
        <f>SUM(E12:E14)</f>
        <v>53089.119999999995</v>
      </c>
      <c r="F11" s="78">
        <f>SUM(F12:F14)</f>
        <v>16252</v>
      </c>
      <c r="G11" s="78">
        <f>SUM(G12:G14)</f>
        <v>19000</v>
      </c>
      <c r="H11" s="78">
        <f>SUM(H12:H14)</f>
        <v>19000</v>
      </c>
      <c r="I11" s="78">
        <f>SUM(I12:I14)</f>
        <v>19000</v>
      </c>
    </row>
    <row r="12" spans="1:10" x14ac:dyDescent="0.25">
      <c r="A12" s="156">
        <v>31</v>
      </c>
      <c r="B12" s="157"/>
      <c r="C12" s="158"/>
      <c r="D12" s="83" t="s">
        <v>11</v>
      </c>
      <c r="E12" s="49">
        <v>44128.639999999999</v>
      </c>
      <c r="F12" s="50">
        <v>8118</v>
      </c>
      <c r="G12" s="50">
        <v>9421.24</v>
      </c>
      <c r="H12" s="50">
        <v>9421.24</v>
      </c>
      <c r="I12" s="49">
        <v>9421.24</v>
      </c>
    </row>
    <row r="13" spans="1:10" x14ac:dyDescent="0.25">
      <c r="A13" s="156">
        <v>32</v>
      </c>
      <c r="B13" s="157"/>
      <c r="C13" s="158"/>
      <c r="D13" s="83" t="s">
        <v>23</v>
      </c>
      <c r="E13" s="49">
        <v>8680.48</v>
      </c>
      <c r="F13" s="50">
        <v>7831</v>
      </c>
      <c r="G13" s="50">
        <v>9240.76</v>
      </c>
      <c r="H13" s="50">
        <v>9240.76</v>
      </c>
      <c r="I13" s="49">
        <v>9240.76</v>
      </c>
    </row>
    <row r="14" spans="1:10" x14ac:dyDescent="0.25">
      <c r="A14" s="84"/>
      <c r="B14" s="85"/>
      <c r="C14" s="86">
        <v>34</v>
      </c>
      <c r="D14" s="83" t="s">
        <v>77</v>
      </c>
      <c r="E14" s="49">
        <v>280</v>
      </c>
      <c r="F14" s="50">
        <v>303</v>
      </c>
      <c r="G14" s="50">
        <v>338</v>
      </c>
      <c r="H14" s="50">
        <v>338</v>
      </c>
      <c r="I14" s="49">
        <v>338</v>
      </c>
    </row>
    <row r="15" spans="1:10" ht="24" customHeight="1" x14ac:dyDescent="0.25">
      <c r="A15" s="81"/>
      <c r="B15" s="87">
        <v>4</v>
      </c>
      <c r="C15" s="82"/>
      <c r="D15" s="82" t="s">
        <v>12</v>
      </c>
      <c r="E15" s="78">
        <f>E16+E17</f>
        <v>0</v>
      </c>
      <c r="F15" s="78">
        <f>F16+F17</f>
        <v>0</v>
      </c>
      <c r="G15" s="78">
        <f>G16+G17</f>
        <v>1000</v>
      </c>
      <c r="H15" s="78">
        <f>H16+H17</f>
        <v>1000</v>
      </c>
      <c r="I15" s="79">
        <f>I16+I17</f>
        <v>1000</v>
      </c>
    </row>
    <row r="16" spans="1:10" ht="24" customHeight="1" x14ac:dyDescent="0.25">
      <c r="A16" s="135">
        <v>41</v>
      </c>
      <c r="B16" s="136"/>
      <c r="C16" s="137"/>
      <c r="D16" s="110" t="s">
        <v>123</v>
      </c>
      <c r="E16" s="49"/>
      <c r="F16" s="50"/>
      <c r="G16" s="50">
        <v>1000</v>
      </c>
      <c r="H16" s="50">
        <v>1000</v>
      </c>
      <c r="I16" s="49">
        <v>1000</v>
      </c>
    </row>
    <row r="17" spans="1:9" ht="25.5" x14ac:dyDescent="0.25">
      <c r="A17" s="88"/>
      <c r="B17" s="89"/>
      <c r="C17" s="83">
        <v>42</v>
      </c>
      <c r="D17" s="83" t="s">
        <v>32</v>
      </c>
      <c r="E17" s="49"/>
      <c r="F17" s="50"/>
      <c r="G17" s="50"/>
      <c r="H17" s="50"/>
      <c r="I17" s="49"/>
    </row>
    <row r="18" spans="1:9" x14ac:dyDescent="0.25">
      <c r="A18" s="150" t="s">
        <v>80</v>
      </c>
      <c r="B18" s="151"/>
      <c r="C18" s="152"/>
      <c r="D18" s="90" t="s">
        <v>81</v>
      </c>
      <c r="E18" s="94">
        <f>' Račun prihoda i rashoda'!D13+' Račun prihoda i rashoda'!D14+' Račun prihoda i rashoda'!D15+' Račun prihoda i rashoda'!D17</f>
        <v>642.6400000000001</v>
      </c>
      <c r="F18" s="95">
        <f>' Račun prihoda i rashoda'!E13+' Račun prihoda i rashoda'!E14+' Račun prihoda i rashoda'!E15</f>
        <v>12783</v>
      </c>
      <c r="G18" s="95">
        <f>' Račun prihoda i rashoda'!F13+' Račun prihoda i rashoda'!F14+' Račun prihoda i rashoda'!F15</f>
        <v>5237.62</v>
      </c>
      <c r="H18" s="95">
        <f>' Račun prihoda i rashoda'!G13+' Račun prihoda i rashoda'!G14+' Račun prihoda i rashoda'!G15</f>
        <v>2565.2399999999998</v>
      </c>
      <c r="I18" s="94">
        <f>' Račun prihoda i rashoda'!H13+' Račun prihoda i rashoda'!H14+' Račun prihoda i rashoda'!H15</f>
        <v>2565.2399999999998</v>
      </c>
    </row>
    <row r="19" spans="1:9" ht="14.25" customHeight="1" x14ac:dyDescent="0.25">
      <c r="A19" s="153">
        <v>3</v>
      </c>
      <c r="B19" s="154"/>
      <c r="C19" s="155"/>
      <c r="D19" s="82" t="s">
        <v>10</v>
      </c>
      <c r="E19" s="79">
        <f>SUM(E20:E22)</f>
        <v>1362.16</v>
      </c>
      <c r="F19" s="78">
        <f>SUM(F20:F22)</f>
        <v>8883</v>
      </c>
      <c r="G19" s="78">
        <f>SUM(G20:G22)</f>
        <v>4648</v>
      </c>
      <c r="H19" s="78">
        <f>SUM(H20:H22)</f>
        <v>2565.2399999999998</v>
      </c>
      <c r="I19" s="79">
        <f>SUM(I20:I22)</f>
        <v>2565.2399999999998</v>
      </c>
    </row>
    <row r="20" spans="1:9" ht="15" customHeight="1" x14ac:dyDescent="0.25">
      <c r="A20" s="135">
        <v>31</v>
      </c>
      <c r="B20" s="136"/>
      <c r="C20" s="137"/>
      <c r="D20" s="83" t="s">
        <v>11</v>
      </c>
      <c r="E20" s="49">
        <v>1070.4000000000001</v>
      </c>
      <c r="F20" s="50">
        <v>2800</v>
      </c>
      <c r="G20" s="50">
        <v>0</v>
      </c>
      <c r="H20" s="50"/>
      <c r="I20" s="49"/>
    </row>
    <row r="21" spans="1:9" x14ac:dyDescent="0.25">
      <c r="A21" s="135">
        <v>32</v>
      </c>
      <c r="B21" s="136"/>
      <c r="C21" s="137"/>
      <c r="D21" s="83" t="s">
        <v>23</v>
      </c>
      <c r="E21" s="49">
        <v>252.87</v>
      </c>
      <c r="F21" s="50">
        <v>6048</v>
      </c>
      <c r="G21" s="50">
        <v>4648</v>
      </c>
      <c r="H21" s="50">
        <v>2565.2399999999998</v>
      </c>
      <c r="I21" s="49">
        <v>2565.2399999999998</v>
      </c>
    </row>
    <row r="22" spans="1:9" x14ac:dyDescent="0.25">
      <c r="A22" s="84"/>
      <c r="B22" s="85"/>
      <c r="C22" s="86">
        <v>34</v>
      </c>
      <c r="D22" s="83" t="s">
        <v>77</v>
      </c>
      <c r="E22" s="49">
        <v>38.89</v>
      </c>
      <c r="F22" s="50">
        <v>35</v>
      </c>
      <c r="G22" s="50">
        <v>0</v>
      </c>
      <c r="H22" s="50">
        <v>0</v>
      </c>
      <c r="I22" s="49">
        <v>0</v>
      </c>
    </row>
    <row r="23" spans="1:9" ht="27.75" customHeight="1" x14ac:dyDescent="0.25">
      <c r="A23" s="153">
        <v>4</v>
      </c>
      <c r="B23" s="154"/>
      <c r="C23" s="155">
        <v>34</v>
      </c>
      <c r="D23" s="82" t="s">
        <v>12</v>
      </c>
      <c r="E23" s="79">
        <f>E24+E25</f>
        <v>0</v>
      </c>
      <c r="F23" s="78">
        <f>F24+F25</f>
        <v>3900</v>
      </c>
      <c r="G23" s="78">
        <f>G24+G25</f>
        <v>3500</v>
      </c>
      <c r="H23" s="78">
        <f>H24+H25</f>
        <v>0</v>
      </c>
      <c r="I23" s="78">
        <f>I24+I25</f>
        <v>0</v>
      </c>
    </row>
    <row r="24" spans="1:9" ht="27.75" customHeight="1" x14ac:dyDescent="0.25">
      <c r="A24" s="135">
        <v>41</v>
      </c>
      <c r="B24" s="136"/>
      <c r="C24" s="137"/>
      <c r="D24" s="110" t="s">
        <v>123</v>
      </c>
      <c r="E24" s="79"/>
      <c r="F24" s="50">
        <v>1000</v>
      </c>
      <c r="G24" s="78"/>
      <c r="H24" s="78"/>
      <c r="I24" s="79"/>
    </row>
    <row r="25" spans="1:9" ht="28.5" customHeight="1" x14ac:dyDescent="0.25">
      <c r="A25" s="135">
        <v>42</v>
      </c>
      <c r="B25" s="136">
        <v>42</v>
      </c>
      <c r="C25" s="137" t="s">
        <v>32</v>
      </c>
      <c r="D25" s="83" t="s">
        <v>32</v>
      </c>
      <c r="E25" s="49">
        <v>0</v>
      </c>
      <c r="F25" s="50">
        <v>2900</v>
      </c>
      <c r="G25" s="50">
        <v>3500</v>
      </c>
      <c r="H25" s="50"/>
      <c r="I25" s="49"/>
    </row>
    <row r="26" spans="1:9" x14ac:dyDescent="0.25">
      <c r="A26" s="150" t="s">
        <v>82</v>
      </c>
      <c r="B26" s="151"/>
      <c r="C26" s="152"/>
      <c r="D26" s="90" t="s">
        <v>83</v>
      </c>
      <c r="E26" s="94">
        <f>' Račun prihoda i rashoda'!D12</f>
        <v>0</v>
      </c>
      <c r="F26" s="95">
        <f>' Račun prihoda i rashoda'!E12</f>
        <v>49773</v>
      </c>
      <c r="G26" s="95">
        <f>' Račun prihoda i rashoda'!F12</f>
        <v>80000</v>
      </c>
      <c r="H26" s="95">
        <f>' Račun prihoda i rashoda'!G12</f>
        <v>80000</v>
      </c>
      <c r="I26" s="94">
        <f>' Račun prihoda i rashoda'!H12</f>
        <v>80000</v>
      </c>
    </row>
    <row r="27" spans="1:9" x14ac:dyDescent="0.25">
      <c r="A27" s="153">
        <v>3</v>
      </c>
      <c r="B27" s="154"/>
      <c r="C27" s="155"/>
      <c r="D27" s="82" t="s">
        <v>10</v>
      </c>
      <c r="E27" s="79">
        <f>E28+E29</f>
        <v>0</v>
      </c>
      <c r="F27" s="78">
        <f>F28+F29</f>
        <v>49773</v>
      </c>
      <c r="G27" s="78">
        <f>G28+G29</f>
        <v>80000</v>
      </c>
      <c r="H27" s="78">
        <f>H28+H29</f>
        <v>80000</v>
      </c>
      <c r="I27" s="79">
        <f>I28+I29</f>
        <v>80000</v>
      </c>
    </row>
    <row r="28" spans="1:9" x14ac:dyDescent="0.25">
      <c r="A28" s="135">
        <v>31</v>
      </c>
      <c r="B28" s="136"/>
      <c r="C28" s="137"/>
      <c r="D28" s="83" t="s">
        <v>11</v>
      </c>
      <c r="E28" s="49"/>
      <c r="F28" s="50">
        <v>49773</v>
      </c>
      <c r="G28" s="50">
        <v>80000</v>
      </c>
      <c r="H28" s="50">
        <v>80000</v>
      </c>
      <c r="I28" s="49">
        <v>80000</v>
      </c>
    </row>
    <row r="29" spans="1:9" x14ac:dyDescent="0.25">
      <c r="A29" s="135">
        <v>32</v>
      </c>
      <c r="B29" s="136"/>
      <c r="C29" s="137"/>
      <c r="D29" s="83" t="s">
        <v>23</v>
      </c>
      <c r="E29" s="49">
        <v>0</v>
      </c>
      <c r="F29" s="50"/>
      <c r="G29" s="50">
        <v>0</v>
      </c>
      <c r="H29" s="50">
        <v>0</v>
      </c>
      <c r="I29" s="49">
        <v>0</v>
      </c>
    </row>
    <row r="30" spans="1:9" x14ac:dyDescent="0.25">
      <c r="A30" s="71"/>
      <c r="B30" s="72"/>
      <c r="C30" s="73"/>
      <c r="D30" s="73"/>
      <c r="E30" s="49"/>
      <c r="F30" s="50"/>
      <c r="G30" s="50"/>
      <c r="H30" s="50"/>
      <c r="I30" s="51"/>
    </row>
    <row r="31" spans="1:9" ht="29.25" customHeight="1" x14ac:dyDescent="0.25">
      <c r="A31" s="159" t="s">
        <v>84</v>
      </c>
      <c r="B31" s="160"/>
      <c r="C31" s="161"/>
      <c r="D31" s="91"/>
      <c r="E31" s="92">
        <f>E27+E23+E19+E15+E11</f>
        <v>54451.28</v>
      </c>
      <c r="F31" s="92">
        <f>F27+F23+F19+F15+F11</f>
        <v>78808</v>
      </c>
      <c r="G31" s="92">
        <f>G27+G23+G19+G15+G11</f>
        <v>108148</v>
      </c>
      <c r="H31" s="92">
        <f>H27+H23+H19+H15+H11</f>
        <v>102565.24</v>
      </c>
      <c r="I31" s="93">
        <f>I27+I23+I19+I15+I11</f>
        <v>102565.24</v>
      </c>
    </row>
  </sheetData>
  <mergeCells count="23">
    <mergeCell ref="A23:C23"/>
    <mergeCell ref="A26:C26"/>
    <mergeCell ref="A31:C31"/>
    <mergeCell ref="A18:C18"/>
    <mergeCell ref="A19:C19"/>
    <mergeCell ref="A20:C20"/>
    <mergeCell ref="A21:C21"/>
    <mergeCell ref="A25:C25"/>
    <mergeCell ref="A27:C27"/>
    <mergeCell ref="A28:C28"/>
    <mergeCell ref="A29:C29"/>
    <mergeCell ref="A24:C24"/>
    <mergeCell ref="A16:C16"/>
    <mergeCell ref="A1:J1"/>
    <mergeCell ref="A3:I3"/>
    <mergeCell ref="A5:C5"/>
    <mergeCell ref="A6:C6"/>
    <mergeCell ref="A7:C7"/>
    <mergeCell ref="A9:C9"/>
    <mergeCell ref="A10:C10"/>
    <mergeCell ref="A11:C11"/>
    <mergeCell ref="A13:C13"/>
    <mergeCell ref="A12:C12"/>
  </mergeCells>
  <pageMargins left="0.7" right="0.7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0"/>
  <sheetViews>
    <sheetView tabSelected="1" workbookViewId="0">
      <selection activeCell="B56" sqref="B56"/>
    </sheetView>
  </sheetViews>
  <sheetFormatPr defaultRowHeight="15" x14ac:dyDescent="0.25"/>
  <sheetData>
    <row r="1" spans="2:15" x14ac:dyDescent="0.25">
      <c r="B1" t="s">
        <v>97</v>
      </c>
    </row>
    <row r="2" spans="2:15" x14ac:dyDescent="0.25">
      <c r="B2" t="s">
        <v>98</v>
      </c>
    </row>
    <row r="5" spans="2:15" x14ac:dyDescent="0.25">
      <c r="C5" t="s">
        <v>122</v>
      </c>
    </row>
    <row r="8" spans="2:15" x14ac:dyDescent="0.25">
      <c r="B8" t="s">
        <v>124</v>
      </c>
    </row>
    <row r="9" spans="2:15" x14ac:dyDescent="0.25">
      <c r="B9" t="s">
        <v>99</v>
      </c>
    </row>
    <row r="11" spans="2:15" x14ac:dyDescent="0.25">
      <c r="B11" t="s">
        <v>100</v>
      </c>
    </row>
    <row r="12" spans="2:15" x14ac:dyDescent="0.25">
      <c r="B12" t="s">
        <v>125</v>
      </c>
    </row>
    <row r="13" spans="2:15" x14ac:dyDescent="0.25">
      <c r="B13" s="162" t="s">
        <v>135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2:15" x14ac:dyDescent="0.25">
      <c r="B14" t="s">
        <v>101</v>
      </c>
    </row>
    <row r="15" spans="2:15" x14ac:dyDescent="0.25">
      <c r="B15" t="s">
        <v>102</v>
      </c>
    </row>
    <row r="17" spans="2:2" x14ac:dyDescent="0.25">
      <c r="B17" t="s">
        <v>103</v>
      </c>
    </row>
    <row r="18" spans="2:2" x14ac:dyDescent="0.25">
      <c r="B18" t="s">
        <v>104</v>
      </c>
    </row>
    <row r="19" spans="2:2" x14ac:dyDescent="0.25">
      <c r="B19" t="s">
        <v>105</v>
      </c>
    </row>
    <row r="20" spans="2:2" x14ac:dyDescent="0.25">
      <c r="B20" t="s">
        <v>126</v>
      </c>
    </row>
    <row r="21" spans="2:2" x14ac:dyDescent="0.25">
      <c r="B21" t="s">
        <v>106</v>
      </c>
    </row>
    <row r="22" spans="2:2" x14ac:dyDescent="0.25">
      <c r="B22" t="s">
        <v>127</v>
      </c>
    </row>
    <row r="23" spans="2:2" x14ac:dyDescent="0.25">
      <c r="B23" t="s">
        <v>128</v>
      </c>
    </row>
    <row r="24" spans="2:2" x14ac:dyDescent="0.25">
      <c r="B24" t="s">
        <v>129</v>
      </c>
    </row>
    <row r="25" spans="2:2" x14ac:dyDescent="0.25">
      <c r="B25" t="s">
        <v>130</v>
      </c>
    </row>
    <row r="26" spans="2:2" x14ac:dyDescent="0.25">
      <c r="B26" t="s">
        <v>131</v>
      </c>
    </row>
    <row r="28" spans="2:2" x14ac:dyDescent="0.25">
      <c r="B28" t="s">
        <v>107</v>
      </c>
    </row>
    <row r="29" spans="2:2" x14ac:dyDescent="0.25">
      <c r="B29" t="s">
        <v>132</v>
      </c>
    </row>
    <row r="30" spans="2:2" x14ac:dyDescent="0.25">
      <c r="B30" t="s">
        <v>108</v>
      </c>
    </row>
    <row r="31" spans="2:2" x14ac:dyDescent="0.25">
      <c r="B31" t="s">
        <v>134</v>
      </c>
    </row>
    <row r="32" spans="2:2" x14ac:dyDescent="0.25">
      <c r="B32" t="s">
        <v>136</v>
      </c>
    </row>
    <row r="33" spans="2:2" x14ac:dyDescent="0.25">
      <c r="B33" t="s">
        <v>109</v>
      </c>
    </row>
    <row r="34" spans="2:2" x14ac:dyDescent="0.25">
      <c r="B34" t="s">
        <v>133</v>
      </c>
    </row>
    <row r="35" spans="2:2" x14ac:dyDescent="0.25">
      <c r="B35" t="s">
        <v>137</v>
      </c>
    </row>
    <row r="36" spans="2:2" x14ac:dyDescent="0.25">
      <c r="B36" t="s">
        <v>110</v>
      </c>
    </row>
    <row r="37" spans="2:2" x14ac:dyDescent="0.25">
      <c r="B37" t="s">
        <v>138</v>
      </c>
    </row>
    <row r="38" spans="2:2" x14ac:dyDescent="0.25">
      <c r="B38" t="s">
        <v>139</v>
      </c>
    </row>
    <row r="39" spans="2:2" x14ac:dyDescent="0.25">
      <c r="B39" t="s">
        <v>116</v>
      </c>
    </row>
    <row r="40" spans="2:2" x14ac:dyDescent="0.25">
      <c r="B40" t="s">
        <v>140</v>
      </c>
    </row>
    <row r="41" spans="2:2" x14ac:dyDescent="0.25">
      <c r="B41" t="s">
        <v>141</v>
      </c>
    </row>
    <row r="42" spans="2:2" x14ac:dyDescent="0.25">
      <c r="B42" t="s">
        <v>142</v>
      </c>
    </row>
    <row r="43" spans="2:2" x14ac:dyDescent="0.25">
      <c r="B43" t="s">
        <v>143</v>
      </c>
    </row>
    <row r="44" spans="2:2" x14ac:dyDescent="0.25">
      <c r="B44" t="s">
        <v>144</v>
      </c>
    </row>
    <row r="45" spans="2:2" x14ac:dyDescent="0.25">
      <c r="B45" t="s">
        <v>145</v>
      </c>
    </row>
    <row r="46" spans="2:2" x14ac:dyDescent="0.25">
      <c r="B46" t="s">
        <v>111</v>
      </c>
    </row>
    <row r="47" spans="2:2" x14ac:dyDescent="0.25">
      <c r="B47" t="s">
        <v>112</v>
      </c>
    </row>
    <row r="48" spans="2:2" x14ac:dyDescent="0.25">
      <c r="B48" t="s">
        <v>113</v>
      </c>
    </row>
    <row r="49" spans="2:8" x14ac:dyDescent="0.25">
      <c r="B49" t="s">
        <v>114</v>
      </c>
    </row>
    <row r="50" spans="2:8" x14ac:dyDescent="0.25">
      <c r="B50" t="s">
        <v>146</v>
      </c>
    </row>
    <row r="51" spans="2:8" x14ac:dyDescent="0.25">
      <c r="B51" t="s">
        <v>147</v>
      </c>
    </row>
    <row r="52" spans="2:8" x14ac:dyDescent="0.25">
      <c r="B52" t="s">
        <v>148</v>
      </c>
    </row>
    <row r="53" spans="2:8" x14ac:dyDescent="0.25">
      <c r="B53" t="s">
        <v>149</v>
      </c>
    </row>
    <row r="54" spans="2:8" x14ac:dyDescent="0.25">
      <c r="B54" t="s">
        <v>150</v>
      </c>
    </row>
    <row r="55" spans="2:8" x14ac:dyDescent="0.25">
      <c r="B55" t="s">
        <v>151</v>
      </c>
    </row>
    <row r="56" spans="2:8" x14ac:dyDescent="0.25">
      <c r="B56" t="s">
        <v>152</v>
      </c>
    </row>
    <row r="60" spans="2:8" x14ac:dyDescent="0.25">
      <c r="H60" t="s">
        <v>115</v>
      </c>
    </row>
  </sheetData>
  <mergeCells count="1">
    <mergeCell ref="B13:O1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obrazloženje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N02</cp:lastModifiedBy>
  <cp:lastPrinted>2024-11-25T09:52:02Z</cp:lastPrinted>
  <dcterms:created xsi:type="dcterms:W3CDTF">2022-08-12T12:51:27Z</dcterms:created>
  <dcterms:modified xsi:type="dcterms:W3CDTF">2024-11-25T09:55:20Z</dcterms:modified>
</cp:coreProperties>
</file>